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OPĆI DIO" sheetId="1" r:id="rId1"/>
    <sheet name="PRIHODI" sheetId="2" r:id="rId2"/>
    <sheet name="RASHODI" sheetId="3" r:id="rId3"/>
    <sheet name="OBRAZLOŽENJE" sheetId="4" r:id="rId4"/>
  </sheets>
  <externalReferences>
    <externalReference r:id="rId5"/>
  </externalReferences>
  <calcPr calcId="145621" iterateDelta="1E-4"/>
</workbook>
</file>

<file path=xl/calcChain.xml><?xml version="1.0" encoding="utf-8"?>
<calcChain xmlns="http://schemas.openxmlformats.org/spreadsheetml/2006/main">
  <c r="F139" i="3" l="1"/>
  <c r="S124" i="3"/>
  <c r="R124" i="3"/>
  <c r="Q124" i="3"/>
  <c r="P124" i="3"/>
  <c r="O124" i="3"/>
  <c r="N124" i="3"/>
  <c r="M124" i="3"/>
  <c r="L124" i="3"/>
  <c r="K124" i="3"/>
  <c r="J124" i="3"/>
  <c r="I124" i="3"/>
  <c r="G124" i="3"/>
  <c r="I139" i="3" l="1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D138" i="3"/>
  <c r="F138" i="3" l="1"/>
  <c r="G9" i="2"/>
  <c r="I33" i="2"/>
  <c r="I9" i="2" s="1"/>
  <c r="H33" i="2"/>
  <c r="H9" i="2" s="1"/>
  <c r="G33" i="2"/>
  <c r="E33" i="2"/>
  <c r="F34" i="2"/>
  <c r="E138" i="3" l="1"/>
  <c r="F124" i="3"/>
  <c r="F33" i="2"/>
  <c r="G11" i="1"/>
  <c r="G12" i="1"/>
  <c r="I147" i="3" l="1"/>
  <c r="F147" i="3" s="1"/>
  <c r="U146" i="3"/>
  <c r="U145" i="3" s="1"/>
  <c r="T146" i="3"/>
  <c r="T145" i="3" s="1"/>
  <c r="S146" i="3"/>
  <c r="R146" i="3"/>
  <c r="R145" i="3" s="1"/>
  <c r="Q146" i="3"/>
  <c r="Q145" i="3" s="1"/>
  <c r="P146" i="3"/>
  <c r="O146" i="3"/>
  <c r="N146" i="3"/>
  <c r="N145" i="3" s="1"/>
  <c r="M146" i="3"/>
  <c r="M145" i="3" s="1"/>
  <c r="L146" i="3"/>
  <c r="K146" i="3"/>
  <c r="J146" i="3"/>
  <c r="J145" i="3" s="1"/>
  <c r="I146" i="3"/>
  <c r="I145" i="3" s="1"/>
  <c r="H146" i="3"/>
  <c r="G146" i="3"/>
  <c r="D146" i="3"/>
  <c r="D145" i="3" s="1"/>
  <c r="S145" i="3"/>
  <c r="P145" i="3"/>
  <c r="O145" i="3"/>
  <c r="L145" i="3"/>
  <c r="K145" i="3"/>
  <c r="H145" i="3"/>
  <c r="G145" i="3"/>
  <c r="I143" i="3"/>
  <c r="F143" i="3" s="1"/>
  <c r="U142" i="3"/>
  <c r="U141" i="3" s="1"/>
  <c r="T142" i="3"/>
  <c r="T141" i="3" s="1"/>
  <c r="S142" i="3"/>
  <c r="R142" i="3"/>
  <c r="R141" i="3" s="1"/>
  <c r="Q142" i="3"/>
  <c r="Q141" i="3" s="1"/>
  <c r="P142" i="3"/>
  <c r="P141" i="3" s="1"/>
  <c r="O142" i="3"/>
  <c r="N142" i="3"/>
  <c r="M142" i="3"/>
  <c r="M141" i="3" s="1"/>
  <c r="L142" i="3"/>
  <c r="L141" i="3" s="1"/>
  <c r="K142" i="3"/>
  <c r="J142" i="3"/>
  <c r="J141" i="3" s="1"/>
  <c r="H142" i="3"/>
  <c r="H141" i="3" s="1"/>
  <c r="G142" i="3"/>
  <c r="D142" i="3"/>
  <c r="D141" i="3" s="1"/>
  <c r="S141" i="3"/>
  <c r="O141" i="3"/>
  <c r="N141" i="3"/>
  <c r="K141" i="3"/>
  <c r="G141" i="3"/>
  <c r="I137" i="3"/>
  <c r="I136" i="3" s="1"/>
  <c r="U136" i="3"/>
  <c r="T136" i="3"/>
  <c r="S136" i="3"/>
  <c r="R136" i="3"/>
  <c r="Q136" i="3"/>
  <c r="P136" i="3"/>
  <c r="O136" i="3"/>
  <c r="N136" i="3"/>
  <c r="M136" i="3"/>
  <c r="L136" i="3"/>
  <c r="K136" i="3"/>
  <c r="J136" i="3"/>
  <c r="H136" i="3"/>
  <c r="G136" i="3"/>
  <c r="D136" i="3"/>
  <c r="I135" i="3"/>
  <c r="F135" i="3" s="1"/>
  <c r="U134" i="3"/>
  <c r="T134" i="3"/>
  <c r="S134" i="3"/>
  <c r="R134" i="3"/>
  <c r="Q134" i="3"/>
  <c r="P134" i="3"/>
  <c r="O134" i="3"/>
  <c r="N134" i="3"/>
  <c r="M134" i="3"/>
  <c r="L134" i="3"/>
  <c r="K134" i="3"/>
  <c r="J134" i="3"/>
  <c r="H134" i="3"/>
  <c r="G134" i="3"/>
  <c r="D134" i="3"/>
  <c r="I133" i="3"/>
  <c r="F133" i="3" s="1"/>
  <c r="E133" i="3" s="1"/>
  <c r="I132" i="3"/>
  <c r="F132" i="3" s="1"/>
  <c r="U131" i="3"/>
  <c r="T131" i="3"/>
  <c r="S131" i="3"/>
  <c r="R131" i="3"/>
  <c r="Q131" i="3"/>
  <c r="P131" i="3"/>
  <c r="O131" i="3"/>
  <c r="N131" i="3"/>
  <c r="M131" i="3"/>
  <c r="L131" i="3"/>
  <c r="K131" i="3"/>
  <c r="J131" i="3"/>
  <c r="H131" i="3"/>
  <c r="G131" i="3"/>
  <c r="D131" i="3"/>
  <c r="I130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H124" i="3" s="1"/>
  <c r="G129" i="3"/>
  <c r="D129" i="3"/>
  <c r="I128" i="3"/>
  <c r="I127" i="3" s="1"/>
  <c r="F128" i="3"/>
  <c r="E128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H127" i="3"/>
  <c r="G127" i="3"/>
  <c r="F127" i="3"/>
  <c r="D127" i="3"/>
  <c r="I126" i="3"/>
  <c r="I125" i="3" s="1"/>
  <c r="U125" i="3"/>
  <c r="T125" i="3"/>
  <c r="S125" i="3"/>
  <c r="R125" i="3"/>
  <c r="Q125" i="3"/>
  <c r="P125" i="3"/>
  <c r="O125" i="3"/>
  <c r="N125" i="3"/>
  <c r="M125" i="3"/>
  <c r="L125" i="3"/>
  <c r="K125" i="3"/>
  <c r="J125" i="3"/>
  <c r="H125" i="3"/>
  <c r="G125" i="3"/>
  <c r="D125" i="3"/>
  <c r="I122" i="3"/>
  <c r="I121" i="3" s="1"/>
  <c r="U121" i="3"/>
  <c r="T121" i="3"/>
  <c r="S121" i="3"/>
  <c r="R121" i="3"/>
  <c r="Q121" i="3"/>
  <c r="P121" i="3"/>
  <c r="O121" i="3"/>
  <c r="N121" i="3"/>
  <c r="M121" i="3"/>
  <c r="L121" i="3"/>
  <c r="K121" i="3"/>
  <c r="J121" i="3"/>
  <c r="H121" i="3"/>
  <c r="G121" i="3"/>
  <c r="D121" i="3"/>
  <c r="I120" i="3"/>
  <c r="I119" i="3" s="1"/>
  <c r="F120" i="3"/>
  <c r="E120" i="3" s="1"/>
  <c r="U119" i="3"/>
  <c r="T119" i="3"/>
  <c r="S119" i="3"/>
  <c r="S118" i="3" s="1"/>
  <c r="R119" i="3"/>
  <c r="Q119" i="3"/>
  <c r="P119" i="3"/>
  <c r="O119" i="3"/>
  <c r="O118" i="3" s="1"/>
  <c r="N119" i="3"/>
  <c r="M119" i="3"/>
  <c r="M118" i="3" s="1"/>
  <c r="L119" i="3"/>
  <c r="K119" i="3"/>
  <c r="K118" i="3" s="1"/>
  <c r="J119" i="3"/>
  <c r="H119" i="3"/>
  <c r="H118" i="3" s="1"/>
  <c r="G119" i="3"/>
  <c r="D119" i="3"/>
  <c r="D118" i="3" s="1"/>
  <c r="U118" i="3"/>
  <c r="Q118" i="3"/>
  <c r="I116" i="3"/>
  <c r="I115" i="3" s="1"/>
  <c r="I114" i="3" s="1"/>
  <c r="F116" i="3"/>
  <c r="E116" i="3" s="1"/>
  <c r="U115" i="3"/>
  <c r="T115" i="3"/>
  <c r="S115" i="3"/>
  <c r="S114" i="3" s="1"/>
  <c r="R115" i="3"/>
  <c r="R114" i="3" s="1"/>
  <c r="Q115" i="3"/>
  <c r="P115" i="3"/>
  <c r="O115" i="3"/>
  <c r="O114" i="3" s="1"/>
  <c r="N115" i="3"/>
  <c r="N114" i="3" s="1"/>
  <c r="M115" i="3"/>
  <c r="L115" i="3"/>
  <c r="K115" i="3"/>
  <c r="K114" i="3" s="1"/>
  <c r="J115" i="3"/>
  <c r="J114" i="3" s="1"/>
  <c r="H115" i="3"/>
  <c r="G115" i="3"/>
  <c r="G114" i="3" s="1"/>
  <c r="F115" i="3"/>
  <c r="E115" i="3" s="1"/>
  <c r="D115" i="3"/>
  <c r="U114" i="3"/>
  <c r="T114" i="3"/>
  <c r="Q114" i="3"/>
  <c r="P114" i="3"/>
  <c r="M114" i="3"/>
  <c r="L114" i="3"/>
  <c r="H114" i="3"/>
  <c r="D114" i="3"/>
  <c r="I112" i="3"/>
  <c r="F112" i="3"/>
  <c r="E112" i="3"/>
  <c r="U111" i="3"/>
  <c r="U110" i="3" s="1"/>
  <c r="T111" i="3"/>
  <c r="S111" i="3"/>
  <c r="R111" i="3"/>
  <c r="R110" i="3" s="1"/>
  <c r="Q111" i="3"/>
  <c r="Q110" i="3" s="1"/>
  <c r="P111" i="3"/>
  <c r="O111" i="3"/>
  <c r="O110" i="3" s="1"/>
  <c r="N111" i="3"/>
  <c r="N110" i="3" s="1"/>
  <c r="M111" i="3"/>
  <c r="M110" i="3" s="1"/>
  <c r="L111" i="3"/>
  <c r="K111" i="3"/>
  <c r="J111" i="3"/>
  <c r="J110" i="3" s="1"/>
  <c r="I111" i="3"/>
  <c r="I110" i="3" s="1"/>
  <c r="H111" i="3"/>
  <c r="G111" i="3"/>
  <c r="G110" i="3" s="1"/>
  <c r="F111" i="3"/>
  <c r="F110" i="3" s="1"/>
  <c r="E110" i="3" s="1"/>
  <c r="D111" i="3"/>
  <c r="T110" i="3"/>
  <c r="S110" i="3"/>
  <c r="P110" i="3"/>
  <c r="L110" i="3"/>
  <c r="K110" i="3"/>
  <c r="H110" i="3"/>
  <c r="D110" i="3"/>
  <c r="I108" i="3"/>
  <c r="F108" i="3" s="1"/>
  <c r="U107" i="3"/>
  <c r="T107" i="3"/>
  <c r="S107" i="3"/>
  <c r="R107" i="3"/>
  <c r="Q107" i="3"/>
  <c r="P107" i="3"/>
  <c r="O107" i="3"/>
  <c r="N107" i="3"/>
  <c r="M107" i="3"/>
  <c r="L107" i="3"/>
  <c r="K107" i="3"/>
  <c r="J107" i="3"/>
  <c r="H107" i="3"/>
  <c r="G107" i="3"/>
  <c r="D107" i="3"/>
  <c r="I106" i="3"/>
  <c r="I105" i="3" s="1"/>
  <c r="U105" i="3"/>
  <c r="T105" i="3"/>
  <c r="S105" i="3"/>
  <c r="R105" i="3"/>
  <c r="Q105" i="3"/>
  <c r="P105" i="3"/>
  <c r="O105" i="3"/>
  <c r="N105" i="3"/>
  <c r="M105" i="3"/>
  <c r="L105" i="3"/>
  <c r="K105" i="3"/>
  <c r="J105" i="3"/>
  <c r="H105" i="3"/>
  <c r="G105" i="3"/>
  <c r="D105" i="3"/>
  <c r="I104" i="3"/>
  <c r="F104" i="3" s="1"/>
  <c r="E104" i="3" s="1"/>
  <c r="I103" i="3"/>
  <c r="I102" i="3" s="1"/>
  <c r="U102" i="3"/>
  <c r="T102" i="3"/>
  <c r="S102" i="3"/>
  <c r="R102" i="3"/>
  <c r="Q102" i="3"/>
  <c r="P102" i="3"/>
  <c r="O102" i="3"/>
  <c r="N102" i="3"/>
  <c r="M102" i="3"/>
  <c r="L102" i="3"/>
  <c r="K102" i="3"/>
  <c r="J102" i="3"/>
  <c r="H102" i="3"/>
  <c r="G102" i="3"/>
  <c r="D102" i="3"/>
  <c r="I101" i="3"/>
  <c r="I100" i="3" s="1"/>
  <c r="U100" i="3"/>
  <c r="T100" i="3"/>
  <c r="S100" i="3"/>
  <c r="R100" i="3"/>
  <c r="Q100" i="3"/>
  <c r="Q97" i="3" s="1"/>
  <c r="P100" i="3"/>
  <c r="O100" i="3"/>
  <c r="N100" i="3"/>
  <c r="M100" i="3"/>
  <c r="M97" i="3" s="1"/>
  <c r="M82" i="3" s="1"/>
  <c r="L100" i="3"/>
  <c r="K100" i="3"/>
  <c r="J100" i="3"/>
  <c r="H100" i="3"/>
  <c r="G100" i="3"/>
  <c r="D100" i="3"/>
  <c r="I99" i="3"/>
  <c r="I98" i="3" s="1"/>
  <c r="U98" i="3"/>
  <c r="T98" i="3"/>
  <c r="S98" i="3"/>
  <c r="S97" i="3" s="1"/>
  <c r="R98" i="3"/>
  <c r="Q98" i="3"/>
  <c r="P98" i="3"/>
  <c r="O98" i="3"/>
  <c r="O97" i="3" s="1"/>
  <c r="N98" i="3"/>
  <c r="M98" i="3"/>
  <c r="L98" i="3"/>
  <c r="K98" i="3"/>
  <c r="K97" i="3" s="1"/>
  <c r="J98" i="3"/>
  <c r="H98" i="3"/>
  <c r="G98" i="3"/>
  <c r="G97" i="3" s="1"/>
  <c r="D98" i="3"/>
  <c r="D97" i="3" s="1"/>
  <c r="I95" i="3"/>
  <c r="I94" i="3" s="1"/>
  <c r="I93" i="3" s="1"/>
  <c r="U94" i="3"/>
  <c r="T94" i="3"/>
  <c r="S94" i="3"/>
  <c r="S93" i="3" s="1"/>
  <c r="R94" i="3"/>
  <c r="R93" i="3" s="1"/>
  <c r="Q94" i="3"/>
  <c r="P94" i="3"/>
  <c r="P93" i="3" s="1"/>
  <c r="O94" i="3"/>
  <c r="O93" i="3" s="1"/>
  <c r="N94" i="3"/>
  <c r="N93" i="3" s="1"/>
  <c r="M94" i="3"/>
  <c r="L94" i="3"/>
  <c r="K94" i="3"/>
  <c r="K93" i="3" s="1"/>
  <c r="J94" i="3"/>
  <c r="J93" i="3" s="1"/>
  <c r="H94" i="3"/>
  <c r="G94" i="3"/>
  <c r="G93" i="3" s="1"/>
  <c r="D94" i="3"/>
  <c r="U93" i="3"/>
  <c r="T93" i="3"/>
  <c r="Q93" i="3"/>
  <c r="M93" i="3"/>
  <c r="L93" i="3"/>
  <c r="H93" i="3"/>
  <c r="D93" i="3"/>
  <c r="I91" i="3"/>
  <c r="I90" i="3" s="1"/>
  <c r="I89" i="3" s="1"/>
  <c r="F91" i="3"/>
  <c r="E91" i="3" s="1"/>
  <c r="U90" i="3"/>
  <c r="U89" i="3" s="1"/>
  <c r="T90" i="3"/>
  <c r="S90" i="3"/>
  <c r="S89" i="3" s="1"/>
  <c r="R90" i="3"/>
  <c r="R89" i="3" s="1"/>
  <c r="Q90" i="3"/>
  <c r="Q89" i="3" s="1"/>
  <c r="P90" i="3"/>
  <c r="P89" i="3" s="1"/>
  <c r="O90" i="3"/>
  <c r="O89" i="3" s="1"/>
  <c r="N90" i="3"/>
  <c r="N89" i="3" s="1"/>
  <c r="M90" i="3"/>
  <c r="M89" i="3" s="1"/>
  <c r="L90" i="3"/>
  <c r="K90" i="3"/>
  <c r="K89" i="3" s="1"/>
  <c r="J90" i="3"/>
  <c r="J89" i="3" s="1"/>
  <c r="H90" i="3"/>
  <c r="H89" i="3" s="1"/>
  <c r="G90" i="3"/>
  <c r="G89" i="3" s="1"/>
  <c r="D90" i="3"/>
  <c r="T89" i="3"/>
  <c r="L89" i="3"/>
  <c r="D89" i="3"/>
  <c r="I87" i="3"/>
  <c r="F87" i="3" s="1"/>
  <c r="U86" i="3"/>
  <c r="U85" i="3" s="1"/>
  <c r="T86" i="3"/>
  <c r="T85" i="3" s="1"/>
  <c r="S86" i="3"/>
  <c r="S85" i="3" s="1"/>
  <c r="R86" i="3"/>
  <c r="R85" i="3" s="1"/>
  <c r="Q86" i="3"/>
  <c r="Q85" i="3" s="1"/>
  <c r="P86" i="3"/>
  <c r="P85" i="3" s="1"/>
  <c r="O86" i="3"/>
  <c r="O85" i="3" s="1"/>
  <c r="O82" i="3" s="1"/>
  <c r="N86" i="3"/>
  <c r="M86" i="3"/>
  <c r="M85" i="3" s="1"/>
  <c r="L86" i="3"/>
  <c r="L85" i="3" s="1"/>
  <c r="K86" i="3"/>
  <c r="K85" i="3" s="1"/>
  <c r="J86" i="3"/>
  <c r="J85" i="3" s="1"/>
  <c r="H86" i="3"/>
  <c r="G86" i="3"/>
  <c r="D86" i="3"/>
  <c r="D85" i="3" s="1"/>
  <c r="N85" i="3"/>
  <c r="G85" i="3"/>
  <c r="H84" i="3"/>
  <c r="E84" i="3"/>
  <c r="E83" i="3"/>
  <c r="I80" i="3"/>
  <c r="F80" i="3" s="1"/>
  <c r="E80" i="3" s="1"/>
  <c r="I79" i="3"/>
  <c r="F79" i="3" s="1"/>
  <c r="E79" i="3" s="1"/>
  <c r="I78" i="3"/>
  <c r="F78" i="3" s="1"/>
  <c r="E78" i="3" s="1"/>
  <c r="I77" i="3"/>
  <c r="F77" i="3"/>
  <c r="E77" i="3" s="1"/>
  <c r="I76" i="3"/>
  <c r="U75" i="3"/>
  <c r="T75" i="3"/>
  <c r="S75" i="3"/>
  <c r="R75" i="3"/>
  <c r="Q75" i="3"/>
  <c r="P75" i="3"/>
  <c r="O75" i="3"/>
  <c r="N75" i="3"/>
  <c r="M75" i="3"/>
  <c r="L75" i="3"/>
  <c r="K75" i="3"/>
  <c r="J75" i="3"/>
  <c r="H75" i="3"/>
  <c r="G75" i="3"/>
  <c r="D75" i="3"/>
  <c r="I74" i="3"/>
  <c r="I73" i="3" s="1"/>
  <c r="U73" i="3"/>
  <c r="T73" i="3"/>
  <c r="S73" i="3"/>
  <c r="R73" i="3"/>
  <c r="Q73" i="3"/>
  <c r="Q71" i="3" s="1"/>
  <c r="P73" i="3"/>
  <c r="O73" i="3"/>
  <c r="N73" i="3"/>
  <c r="M73" i="3"/>
  <c r="L73" i="3"/>
  <c r="L71" i="3" s="1"/>
  <c r="K73" i="3"/>
  <c r="J73" i="3"/>
  <c r="H73" i="3"/>
  <c r="H71" i="3" s="1"/>
  <c r="G73" i="3"/>
  <c r="G71" i="3" s="1"/>
  <c r="D73" i="3"/>
  <c r="E72" i="3"/>
  <c r="S71" i="3"/>
  <c r="R71" i="3"/>
  <c r="N71" i="3"/>
  <c r="J71" i="3"/>
  <c r="I69" i="3"/>
  <c r="I68" i="3" s="1"/>
  <c r="F69" i="3"/>
  <c r="E69" i="3" s="1"/>
  <c r="U68" i="3"/>
  <c r="T68" i="3"/>
  <c r="S68" i="3"/>
  <c r="R68" i="3"/>
  <c r="Q68" i="3"/>
  <c r="P68" i="3"/>
  <c r="O68" i="3"/>
  <c r="N68" i="3"/>
  <c r="M68" i="3"/>
  <c r="L68" i="3"/>
  <c r="K68" i="3"/>
  <c r="J68" i="3"/>
  <c r="H68" i="3"/>
  <c r="G68" i="3"/>
  <c r="D68" i="3"/>
  <c r="I67" i="3"/>
  <c r="I66" i="3" s="1"/>
  <c r="U66" i="3"/>
  <c r="T66" i="3"/>
  <c r="S66" i="3"/>
  <c r="R66" i="3"/>
  <c r="Q66" i="3"/>
  <c r="P66" i="3"/>
  <c r="O66" i="3"/>
  <c r="N66" i="3"/>
  <c r="M66" i="3"/>
  <c r="L66" i="3"/>
  <c r="K66" i="3"/>
  <c r="J66" i="3"/>
  <c r="H66" i="3"/>
  <c r="G66" i="3"/>
  <c r="D66" i="3"/>
  <c r="U61" i="3"/>
  <c r="I65" i="3"/>
  <c r="F65" i="3"/>
  <c r="E65" i="3" s="1"/>
  <c r="I64" i="3"/>
  <c r="F64" i="3" s="1"/>
  <c r="E64" i="3" s="1"/>
  <c r="I63" i="3"/>
  <c r="F63" i="3"/>
  <c r="E63" i="3" s="1"/>
  <c r="I62" i="3"/>
  <c r="I61" i="3" s="1"/>
  <c r="T61" i="3"/>
  <c r="S61" i="3"/>
  <c r="R61" i="3"/>
  <c r="Q61" i="3"/>
  <c r="P61" i="3"/>
  <c r="O61" i="3"/>
  <c r="N61" i="3"/>
  <c r="M61" i="3"/>
  <c r="L61" i="3"/>
  <c r="K61" i="3"/>
  <c r="J61" i="3"/>
  <c r="H61" i="3"/>
  <c r="G61" i="3"/>
  <c r="D61" i="3"/>
  <c r="I60" i="3"/>
  <c r="F60" i="3" s="1"/>
  <c r="I59" i="3"/>
  <c r="F59" i="3" s="1"/>
  <c r="E59" i="3" s="1"/>
  <c r="I58" i="3"/>
  <c r="F58" i="3" s="1"/>
  <c r="E58" i="3" s="1"/>
  <c r="I57" i="3"/>
  <c r="F57" i="3" s="1"/>
  <c r="E57" i="3" s="1"/>
  <c r="I56" i="3"/>
  <c r="F56" i="3" s="1"/>
  <c r="E56" i="3" s="1"/>
  <c r="U55" i="3"/>
  <c r="T55" i="3"/>
  <c r="S55" i="3"/>
  <c r="R55" i="3"/>
  <c r="Q55" i="3"/>
  <c r="P55" i="3"/>
  <c r="O55" i="3"/>
  <c r="N55" i="3"/>
  <c r="M55" i="3"/>
  <c r="L55" i="3"/>
  <c r="K55" i="3"/>
  <c r="J55" i="3"/>
  <c r="H55" i="3"/>
  <c r="G55" i="3"/>
  <c r="D55" i="3"/>
  <c r="I54" i="3"/>
  <c r="F54" i="3" s="1"/>
  <c r="E54" i="3" s="1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D53" i="3"/>
  <c r="I52" i="3"/>
  <c r="F52" i="3" s="1"/>
  <c r="E52" i="3" s="1"/>
  <c r="I51" i="3"/>
  <c r="F51" i="3" s="1"/>
  <c r="E51" i="3" s="1"/>
  <c r="I50" i="3"/>
  <c r="F50" i="3" s="1"/>
  <c r="E50" i="3" s="1"/>
  <c r="I49" i="3"/>
  <c r="F49" i="3" s="1"/>
  <c r="E49" i="3" s="1"/>
  <c r="I48" i="3"/>
  <c r="F48" i="3" s="1"/>
  <c r="E48" i="3" s="1"/>
  <c r="I47" i="3"/>
  <c r="F47" i="3" s="1"/>
  <c r="E47" i="3" s="1"/>
  <c r="I46" i="3"/>
  <c r="F46" i="3" s="1"/>
  <c r="E46" i="3" s="1"/>
  <c r="I45" i="3"/>
  <c r="F45" i="3" s="1"/>
  <c r="I44" i="3"/>
  <c r="F44" i="3" s="1"/>
  <c r="E44" i="3" s="1"/>
  <c r="U43" i="3"/>
  <c r="T43" i="3"/>
  <c r="S43" i="3"/>
  <c r="R43" i="3"/>
  <c r="Q43" i="3"/>
  <c r="P43" i="3"/>
  <c r="O43" i="3"/>
  <c r="N43" i="3"/>
  <c r="M43" i="3"/>
  <c r="L43" i="3"/>
  <c r="K43" i="3"/>
  <c r="J43" i="3"/>
  <c r="H43" i="3"/>
  <c r="G43" i="3"/>
  <c r="D43" i="3"/>
  <c r="I42" i="3"/>
  <c r="F42" i="3" s="1"/>
  <c r="E42" i="3" s="1"/>
  <c r="I41" i="3"/>
  <c r="F41" i="3" s="1"/>
  <c r="E41" i="3" s="1"/>
  <c r="I40" i="3"/>
  <c r="F40" i="3" s="1"/>
  <c r="E40" i="3" s="1"/>
  <c r="I39" i="3"/>
  <c r="F39" i="3" s="1"/>
  <c r="E39" i="3" s="1"/>
  <c r="I38" i="3"/>
  <c r="F38" i="3" s="1"/>
  <c r="E38" i="3" s="1"/>
  <c r="I37" i="3"/>
  <c r="U36" i="3"/>
  <c r="T36" i="3"/>
  <c r="S36" i="3"/>
  <c r="R36" i="3"/>
  <c r="R29" i="3" s="1"/>
  <c r="R28" i="3" s="1"/>
  <c r="Q36" i="3"/>
  <c r="P36" i="3"/>
  <c r="O36" i="3"/>
  <c r="N36" i="3"/>
  <c r="M36" i="3"/>
  <c r="L36" i="3"/>
  <c r="K36" i="3"/>
  <c r="J36" i="3"/>
  <c r="H36" i="3"/>
  <c r="G36" i="3"/>
  <c r="D36" i="3"/>
  <c r="I35" i="3"/>
  <c r="F35" i="3" s="1"/>
  <c r="E35" i="3" s="1"/>
  <c r="I34" i="3"/>
  <c r="F34" i="3" s="1"/>
  <c r="E34" i="3" s="1"/>
  <c r="I33" i="3"/>
  <c r="F33" i="3"/>
  <c r="E33" i="3" s="1"/>
  <c r="I32" i="3"/>
  <c r="F32" i="3" s="1"/>
  <c r="U31" i="3"/>
  <c r="T31" i="3"/>
  <c r="S31" i="3"/>
  <c r="R31" i="3"/>
  <c r="Q31" i="3"/>
  <c r="P31" i="3"/>
  <c r="P29" i="3" s="1"/>
  <c r="O31" i="3"/>
  <c r="N31" i="3"/>
  <c r="N29" i="3" s="1"/>
  <c r="N28" i="3" s="1"/>
  <c r="M31" i="3"/>
  <c r="L31" i="3"/>
  <c r="K31" i="3"/>
  <c r="J31" i="3"/>
  <c r="H31" i="3"/>
  <c r="G31" i="3"/>
  <c r="D31" i="3"/>
  <c r="J29" i="3"/>
  <c r="J28" i="3" s="1"/>
  <c r="H25" i="3"/>
  <c r="I22" i="3"/>
  <c r="F22" i="3" s="1"/>
  <c r="U21" i="3"/>
  <c r="T21" i="3"/>
  <c r="M21" i="3"/>
  <c r="L21" i="3"/>
  <c r="I21" i="3" s="1"/>
  <c r="G21" i="3"/>
  <c r="D21" i="3"/>
  <c r="I20" i="3"/>
  <c r="F20" i="3"/>
  <c r="E20" i="3" s="1"/>
  <c r="U19" i="3"/>
  <c r="T19" i="3"/>
  <c r="M19" i="3"/>
  <c r="L19" i="3"/>
  <c r="I19" i="3"/>
  <c r="G19" i="3"/>
  <c r="D19" i="3"/>
  <c r="I18" i="3"/>
  <c r="F18" i="3" s="1"/>
  <c r="E18" i="3" s="1"/>
  <c r="I17" i="3"/>
  <c r="F17" i="3" s="1"/>
  <c r="I16" i="3"/>
  <c r="F16" i="3"/>
  <c r="E16" i="3" s="1"/>
  <c r="U15" i="3"/>
  <c r="T15" i="3"/>
  <c r="M15" i="3"/>
  <c r="L15" i="3"/>
  <c r="L14" i="3" s="1"/>
  <c r="G15" i="3"/>
  <c r="D15" i="3"/>
  <c r="G14" i="3"/>
  <c r="I138" i="2"/>
  <c r="I137" i="2" s="1"/>
  <c r="I142" i="2" s="1"/>
  <c r="H138" i="2"/>
  <c r="H137" i="2" s="1"/>
  <c r="H142" i="2" s="1"/>
  <c r="G138" i="2"/>
  <c r="G137" i="2" s="1"/>
  <c r="G142" i="2" s="1"/>
  <c r="F138" i="2"/>
  <c r="F137" i="2" s="1"/>
  <c r="F142" i="2" s="1"/>
  <c r="E138" i="2"/>
  <c r="E137" i="2" s="1"/>
  <c r="E142" i="2" s="1"/>
  <c r="F134" i="2"/>
  <c r="I133" i="2"/>
  <c r="H133" i="2"/>
  <c r="G133" i="2"/>
  <c r="F133" i="2"/>
  <c r="E133" i="2"/>
  <c r="F132" i="2"/>
  <c r="F131" i="2"/>
  <c r="F130" i="2"/>
  <c r="I129" i="2"/>
  <c r="H129" i="2"/>
  <c r="G129" i="2"/>
  <c r="F129" i="2"/>
  <c r="E129" i="2"/>
  <c r="F128" i="2"/>
  <c r="I127" i="2"/>
  <c r="H127" i="2"/>
  <c r="H126" i="2" s="1"/>
  <c r="G127" i="2"/>
  <c r="F127" i="2"/>
  <c r="E127" i="2"/>
  <c r="I126" i="2"/>
  <c r="G126" i="2"/>
  <c r="E126" i="2"/>
  <c r="F125" i="2"/>
  <c r="I124" i="2"/>
  <c r="I123" i="2" s="1"/>
  <c r="H124" i="2"/>
  <c r="G124" i="2"/>
  <c r="F124" i="2" s="1"/>
  <c r="E124" i="2"/>
  <c r="E123" i="2" s="1"/>
  <c r="H123" i="2"/>
  <c r="F122" i="2"/>
  <c r="C122" i="2"/>
  <c r="I121" i="2"/>
  <c r="H121" i="2"/>
  <c r="G121" i="2"/>
  <c r="E121" i="2"/>
  <c r="F120" i="2"/>
  <c r="I119" i="2"/>
  <c r="H119" i="2"/>
  <c r="G119" i="2"/>
  <c r="F119" i="2" s="1"/>
  <c r="E119" i="2"/>
  <c r="F118" i="2"/>
  <c r="I117" i="2"/>
  <c r="H117" i="2"/>
  <c r="H116" i="2" s="1"/>
  <c r="H115" i="2" s="1"/>
  <c r="G117" i="2"/>
  <c r="E117" i="2"/>
  <c r="F114" i="2"/>
  <c r="I113" i="2"/>
  <c r="I112" i="2" s="1"/>
  <c r="H113" i="2"/>
  <c r="H112" i="2" s="1"/>
  <c r="G113" i="2"/>
  <c r="E113" i="2"/>
  <c r="E112" i="2" s="1"/>
  <c r="F111" i="2"/>
  <c r="F110" i="2"/>
  <c r="F109" i="2"/>
  <c r="I108" i="2"/>
  <c r="H108" i="2"/>
  <c r="G108" i="2"/>
  <c r="F108" i="2"/>
  <c r="E108" i="2"/>
  <c r="F107" i="2"/>
  <c r="F106" i="2"/>
  <c r="F105" i="2"/>
  <c r="F104" i="2"/>
  <c r="I103" i="2"/>
  <c r="H103" i="2"/>
  <c r="G103" i="2"/>
  <c r="F103" i="2" s="1"/>
  <c r="E103" i="2"/>
  <c r="F102" i="2"/>
  <c r="I101" i="2"/>
  <c r="H101" i="2"/>
  <c r="G101" i="2"/>
  <c r="E101" i="2"/>
  <c r="F100" i="2"/>
  <c r="F99" i="2"/>
  <c r="F98" i="2"/>
  <c r="F97" i="2"/>
  <c r="F96" i="2"/>
  <c r="F95" i="2"/>
  <c r="F94" i="2"/>
  <c r="I93" i="2"/>
  <c r="I88" i="2" s="1"/>
  <c r="I87" i="2" s="1"/>
  <c r="H93" i="2"/>
  <c r="G93" i="2"/>
  <c r="F93" i="2" s="1"/>
  <c r="E93" i="2"/>
  <c r="F92" i="2"/>
  <c r="F91" i="2"/>
  <c r="F90" i="2"/>
  <c r="I89" i="2"/>
  <c r="H89" i="2"/>
  <c r="G89" i="2"/>
  <c r="E89" i="2"/>
  <c r="E88" i="2" s="1"/>
  <c r="F86" i="2"/>
  <c r="I85" i="2"/>
  <c r="I84" i="2" s="1"/>
  <c r="H85" i="2"/>
  <c r="H84" i="2" s="1"/>
  <c r="G85" i="2"/>
  <c r="F85" i="2" s="1"/>
  <c r="E85" i="2"/>
  <c r="E84" i="2" s="1"/>
  <c r="G84" i="2"/>
  <c r="F83" i="2"/>
  <c r="I82" i="2"/>
  <c r="I81" i="2" s="1"/>
  <c r="H82" i="2"/>
  <c r="H81" i="2" s="1"/>
  <c r="G82" i="2"/>
  <c r="E82" i="2"/>
  <c r="E81" i="2" s="1"/>
  <c r="F80" i="2"/>
  <c r="F79" i="2"/>
  <c r="I78" i="2"/>
  <c r="H78" i="2"/>
  <c r="G78" i="2"/>
  <c r="E78" i="2"/>
  <c r="F77" i="2"/>
  <c r="F76" i="2"/>
  <c r="I75" i="2"/>
  <c r="H75" i="2"/>
  <c r="G75" i="2"/>
  <c r="F75" i="2" s="1"/>
  <c r="E75" i="2"/>
  <c r="E74" i="2"/>
  <c r="F73" i="2"/>
  <c r="F72" i="2"/>
  <c r="F71" i="2"/>
  <c r="I70" i="2"/>
  <c r="H70" i="2"/>
  <c r="G70" i="2"/>
  <c r="F70" i="2" s="1"/>
  <c r="E70" i="2"/>
  <c r="F69" i="2"/>
  <c r="F68" i="2"/>
  <c r="F67" i="2"/>
  <c r="F66" i="2"/>
  <c r="I65" i="2"/>
  <c r="H65" i="2"/>
  <c r="H64" i="2" s="1"/>
  <c r="G65" i="2"/>
  <c r="F65" i="2" s="1"/>
  <c r="E65" i="2"/>
  <c r="F63" i="2"/>
  <c r="F62" i="2"/>
  <c r="F61" i="2"/>
  <c r="F60" i="2"/>
  <c r="F59" i="2"/>
  <c r="F58" i="2"/>
  <c r="I57" i="2"/>
  <c r="H57" i="2"/>
  <c r="G57" i="2"/>
  <c r="F57" i="2" s="1"/>
  <c r="E57" i="2"/>
  <c r="F56" i="2"/>
  <c r="F55" i="2"/>
  <c r="F54" i="2"/>
  <c r="F53" i="2"/>
  <c r="F52" i="2"/>
  <c r="F51" i="2"/>
  <c r="F50" i="2"/>
  <c r="I49" i="2"/>
  <c r="H49" i="2"/>
  <c r="G49" i="2"/>
  <c r="E49" i="2"/>
  <c r="F48" i="2"/>
  <c r="F47" i="2"/>
  <c r="F46" i="2"/>
  <c r="F45" i="2"/>
  <c r="I44" i="2"/>
  <c r="H44" i="2"/>
  <c r="G44" i="2"/>
  <c r="F44" i="2"/>
  <c r="E44" i="2"/>
  <c r="F43" i="2"/>
  <c r="F42" i="2"/>
  <c r="F41" i="2"/>
  <c r="F40" i="2"/>
  <c r="F39" i="2"/>
  <c r="F38" i="2"/>
  <c r="F37" i="2"/>
  <c r="I36" i="2"/>
  <c r="H36" i="2"/>
  <c r="H35" i="2" s="1"/>
  <c r="G36" i="2"/>
  <c r="F36" i="2"/>
  <c r="E36" i="2"/>
  <c r="I35" i="2"/>
  <c r="E35" i="2"/>
  <c r="F32" i="2"/>
  <c r="F31" i="2"/>
  <c r="I30" i="2"/>
  <c r="H30" i="2"/>
  <c r="G30" i="2"/>
  <c r="F30" i="2"/>
  <c r="E30" i="2"/>
  <c r="F29" i="2"/>
  <c r="F28" i="2"/>
  <c r="I27" i="2"/>
  <c r="H27" i="2"/>
  <c r="G27" i="2"/>
  <c r="F27" i="2" s="1"/>
  <c r="E27" i="2"/>
  <c r="F26" i="2"/>
  <c r="F25" i="2"/>
  <c r="I24" i="2"/>
  <c r="H24" i="2"/>
  <c r="G24" i="2"/>
  <c r="F24" i="2" s="1"/>
  <c r="E24" i="2"/>
  <c r="F23" i="2"/>
  <c r="F22" i="2"/>
  <c r="I21" i="2"/>
  <c r="H21" i="2"/>
  <c r="G21" i="2"/>
  <c r="E21" i="2"/>
  <c r="F20" i="2"/>
  <c r="F19" i="2"/>
  <c r="I18" i="2"/>
  <c r="H18" i="2"/>
  <c r="G18" i="2"/>
  <c r="F18" i="2"/>
  <c r="E18" i="2"/>
  <c r="F17" i="2"/>
  <c r="F16" i="2"/>
  <c r="F15" i="2"/>
  <c r="F14" i="2"/>
  <c r="I13" i="2"/>
  <c r="H13" i="2"/>
  <c r="G13" i="2"/>
  <c r="F13" i="2" s="1"/>
  <c r="E13" i="2"/>
  <c r="F12" i="2"/>
  <c r="F11" i="2"/>
  <c r="I10" i="2"/>
  <c r="H10" i="2"/>
  <c r="G10" i="2"/>
  <c r="F10" i="2" s="1"/>
  <c r="E10" i="2"/>
  <c r="E9" i="2" s="1"/>
  <c r="J22" i="1"/>
  <c r="I22" i="1"/>
  <c r="H22" i="1"/>
  <c r="G22" i="1"/>
  <c r="F22" i="1"/>
  <c r="G16" i="1"/>
  <c r="J10" i="1"/>
  <c r="I10" i="1"/>
  <c r="H10" i="1"/>
  <c r="G10" i="1" s="1"/>
  <c r="G9" i="1"/>
  <c r="G8" i="1"/>
  <c r="J7" i="1"/>
  <c r="I7" i="1"/>
  <c r="H7" i="1"/>
  <c r="G7" i="1" s="1"/>
  <c r="F13" i="1"/>
  <c r="F24" i="1" s="1"/>
  <c r="H30" i="3" l="1"/>
  <c r="J13" i="1"/>
  <c r="J24" i="1" s="1"/>
  <c r="I13" i="1"/>
  <c r="I24" i="1" s="1"/>
  <c r="T124" i="3"/>
  <c r="T71" i="3"/>
  <c r="U97" i="3"/>
  <c r="U124" i="3"/>
  <c r="D124" i="3"/>
  <c r="D82" i="3" s="1"/>
  <c r="F129" i="3"/>
  <c r="E129" i="3" s="1"/>
  <c r="E22" i="3"/>
  <c r="F21" i="3"/>
  <c r="E21" i="3" s="1"/>
  <c r="I15" i="3"/>
  <c r="I14" i="3" s="1"/>
  <c r="Q29" i="3"/>
  <c r="Q28" i="3" s="1"/>
  <c r="F67" i="3"/>
  <c r="E67" i="3" s="1"/>
  <c r="K71" i="3"/>
  <c r="O71" i="3"/>
  <c r="F90" i="3"/>
  <c r="F95" i="3"/>
  <c r="F99" i="3"/>
  <c r="F103" i="3"/>
  <c r="F106" i="3"/>
  <c r="E111" i="3"/>
  <c r="F122" i="3"/>
  <c r="M14" i="3"/>
  <c r="K29" i="3"/>
  <c r="K28" i="3" s="1"/>
  <c r="L97" i="3"/>
  <c r="L82" i="3" s="1"/>
  <c r="P97" i="3"/>
  <c r="P82" i="3" s="1"/>
  <c r="J97" i="3"/>
  <c r="N97" i="3"/>
  <c r="R97" i="3"/>
  <c r="I118" i="3"/>
  <c r="E127" i="3"/>
  <c r="D14" i="3"/>
  <c r="G29" i="3"/>
  <c r="G28" i="3" s="1"/>
  <c r="D29" i="3"/>
  <c r="D28" i="3" s="1"/>
  <c r="O29" i="3"/>
  <c r="O28" i="3" s="1"/>
  <c r="O12" i="3" s="1"/>
  <c r="S29" i="3"/>
  <c r="S28" i="3" s="1"/>
  <c r="F19" i="3"/>
  <c r="E19" i="3" s="1"/>
  <c r="H29" i="3"/>
  <c r="H28" i="3" s="1"/>
  <c r="F68" i="3"/>
  <c r="E68" i="3" s="1"/>
  <c r="D71" i="3"/>
  <c r="F74" i="3"/>
  <c r="M71" i="3"/>
  <c r="U71" i="3"/>
  <c r="Q82" i="3"/>
  <c r="Q149" i="3" s="1"/>
  <c r="H97" i="3"/>
  <c r="F101" i="3"/>
  <c r="G118" i="3"/>
  <c r="G82" i="3" s="1"/>
  <c r="G149" i="3" s="1"/>
  <c r="L118" i="3"/>
  <c r="P118" i="3"/>
  <c r="T118" i="3"/>
  <c r="J118" i="3"/>
  <c r="J82" i="3" s="1"/>
  <c r="N118" i="3"/>
  <c r="R118" i="3"/>
  <c r="F126" i="3"/>
  <c r="E126" i="3" s="1"/>
  <c r="F137" i="3"/>
  <c r="E137" i="3" s="1"/>
  <c r="T97" i="3"/>
  <c r="U14" i="3"/>
  <c r="T14" i="3"/>
  <c r="T29" i="3"/>
  <c r="G35" i="2"/>
  <c r="F35" i="2" s="1"/>
  <c r="F49" i="2"/>
  <c r="G64" i="2"/>
  <c r="F82" i="2"/>
  <c r="F89" i="2"/>
  <c r="F113" i="2"/>
  <c r="I116" i="2"/>
  <c r="I115" i="2" s="1"/>
  <c r="F121" i="2"/>
  <c r="F126" i="2"/>
  <c r="I64" i="2"/>
  <c r="F84" i="2"/>
  <c r="E116" i="2"/>
  <c r="E115" i="2" s="1"/>
  <c r="F21" i="2"/>
  <c r="E64" i="2"/>
  <c r="E8" i="2" s="1"/>
  <c r="F101" i="2"/>
  <c r="F117" i="2"/>
  <c r="I74" i="2"/>
  <c r="H88" i="2"/>
  <c r="H87" i="2" s="1"/>
  <c r="H8" i="2"/>
  <c r="H74" i="2"/>
  <c r="H13" i="1"/>
  <c r="H24" i="1" s="1"/>
  <c r="F9" i="2"/>
  <c r="E87" i="2"/>
  <c r="U29" i="3"/>
  <c r="F15" i="3"/>
  <c r="E17" i="3"/>
  <c r="G112" i="2"/>
  <c r="F112" i="2" s="1"/>
  <c r="G116" i="2"/>
  <c r="G123" i="2"/>
  <c r="F123" i="2" s="1"/>
  <c r="F53" i="3"/>
  <c r="E53" i="3" s="1"/>
  <c r="F62" i="3"/>
  <c r="P71" i="3"/>
  <c r="P28" i="3" s="1"/>
  <c r="R82" i="3"/>
  <c r="R149" i="3" s="1"/>
  <c r="K82" i="3"/>
  <c r="K149" i="3" s="1"/>
  <c r="S82" i="3"/>
  <c r="S149" i="3" s="1"/>
  <c r="H83" i="3"/>
  <c r="H24" i="3" s="1"/>
  <c r="H26" i="3" s="1"/>
  <c r="H85" i="3"/>
  <c r="H82" i="3" s="1"/>
  <c r="E99" i="3"/>
  <c r="F98" i="3"/>
  <c r="E135" i="3"/>
  <c r="F134" i="3"/>
  <c r="E134" i="3" s="1"/>
  <c r="E143" i="3"/>
  <c r="F142" i="3"/>
  <c r="G81" i="2"/>
  <c r="F81" i="2" s="1"/>
  <c r="F66" i="3"/>
  <c r="E66" i="3" s="1"/>
  <c r="N82" i="3"/>
  <c r="I86" i="3"/>
  <c r="I85" i="3" s="1"/>
  <c r="E108" i="3"/>
  <c r="F107" i="3"/>
  <c r="E107" i="3" s="1"/>
  <c r="E132" i="3"/>
  <c r="F131" i="3"/>
  <c r="E131" i="3" s="1"/>
  <c r="O149" i="3"/>
  <c r="E87" i="3"/>
  <c r="F86" i="3"/>
  <c r="E147" i="3"/>
  <c r="F146" i="3"/>
  <c r="I107" i="3"/>
  <c r="I97" i="3" s="1"/>
  <c r="I131" i="3"/>
  <c r="I134" i="3"/>
  <c r="I142" i="3"/>
  <c r="I141" i="3" s="1"/>
  <c r="F114" i="3"/>
  <c r="E114" i="3" s="1"/>
  <c r="F119" i="3"/>
  <c r="F125" i="3"/>
  <c r="F136" i="3"/>
  <c r="E136" i="3" s="1"/>
  <c r="M29" i="3"/>
  <c r="M28" i="3" s="1"/>
  <c r="M12" i="3" s="1"/>
  <c r="G88" i="2"/>
  <c r="I75" i="3"/>
  <c r="I71" i="3" s="1"/>
  <c r="F76" i="3"/>
  <c r="E60" i="3"/>
  <c r="F55" i="3"/>
  <c r="E55" i="3" s="1"/>
  <c r="I55" i="3"/>
  <c r="F43" i="3"/>
  <c r="E43" i="3" s="1"/>
  <c r="E45" i="3"/>
  <c r="I43" i="3"/>
  <c r="I36" i="3"/>
  <c r="L29" i="3"/>
  <c r="L28" i="3" s="1"/>
  <c r="F37" i="3"/>
  <c r="E32" i="3"/>
  <c r="F31" i="3"/>
  <c r="I31" i="3"/>
  <c r="G74" i="2"/>
  <c r="F78" i="2"/>
  <c r="H149" i="3" l="1"/>
  <c r="G13" i="1"/>
  <c r="G24" i="1" s="1"/>
  <c r="T28" i="3"/>
  <c r="U82" i="3"/>
  <c r="U28" i="3"/>
  <c r="Q12" i="3"/>
  <c r="D149" i="3"/>
  <c r="D12" i="3"/>
  <c r="P149" i="3"/>
  <c r="H12" i="3"/>
  <c r="E106" i="3"/>
  <c r="F105" i="3"/>
  <c r="E105" i="3" s="1"/>
  <c r="F89" i="3"/>
  <c r="E89" i="3" s="1"/>
  <c r="E90" i="3"/>
  <c r="F100" i="3"/>
  <c r="E100" i="3" s="1"/>
  <c r="E101" i="3"/>
  <c r="E103" i="3"/>
  <c r="F102" i="3"/>
  <c r="E102" i="3" s="1"/>
  <c r="L12" i="3"/>
  <c r="T82" i="3"/>
  <c r="E74" i="3"/>
  <c r="F73" i="3"/>
  <c r="E73" i="3" s="1"/>
  <c r="G12" i="3"/>
  <c r="E122" i="3"/>
  <c r="F121" i="3"/>
  <c r="E121" i="3" s="1"/>
  <c r="E95" i="3"/>
  <c r="F94" i="3"/>
  <c r="R12" i="3"/>
  <c r="I8" i="2"/>
  <c r="I135" i="2" s="1"/>
  <c r="I143" i="2" s="1"/>
  <c r="I146" i="2" s="1"/>
  <c r="E135" i="2"/>
  <c r="E143" i="2" s="1"/>
  <c r="E146" i="2" s="1"/>
  <c r="F64" i="2"/>
  <c r="H135" i="2"/>
  <c r="H143" i="2" s="1"/>
  <c r="H146" i="2" s="1"/>
  <c r="G8" i="2"/>
  <c r="G135" i="2" s="1"/>
  <c r="E62" i="3"/>
  <c r="F61" i="3"/>
  <c r="E61" i="3" s="1"/>
  <c r="N149" i="3"/>
  <c r="N12" i="3"/>
  <c r="F116" i="2"/>
  <c r="G115" i="2"/>
  <c r="F115" i="2" s="1"/>
  <c r="E15" i="3"/>
  <c r="F14" i="3"/>
  <c r="E14" i="3" s="1"/>
  <c r="F145" i="3"/>
  <c r="E145" i="3" s="1"/>
  <c r="E146" i="3"/>
  <c r="E86" i="3"/>
  <c r="F85" i="3"/>
  <c r="E98" i="3"/>
  <c r="F97" i="3"/>
  <c r="E97" i="3" s="1"/>
  <c r="P12" i="3"/>
  <c r="E125" i="3"/>
  <c r="E124" i="3"/>
  <c r="S12" i="3"/>
  <c r="E142" i="3"/>
  <c r="F141" i="3"/>
  <c r="E141" i="3" s="1"/>
  <c r="E119" i="3"/>
  <c r="F118" i="3"/>
  <c r="E118" i="3" s="1"/>
  <c r="I82" i="3"/>
  <c r="J149" i="3"/>
  <c r="J12" i="3"/>
  <c r="K12" i="3"/>
  <c r="F74" i="2"/>
  <c r="M149" i="3"/>
  <c r="G87" i="2"/>
  <c r="F87" i="2" s="1"/>
  <c r="F88" i="2"/>
  <c r="F75" i="3"/>
  <c r="E76" i="3"/>
  <c r="L149" i="3"/>
  <c r="I29" i="3"/>
  <c r="I28" i="3" s="1"/>
  <c r="E37" i="3"/>
  <c r="F36" i="3"/>
  <c r="E36" i="3" s="1"/>
  <c r="E31" i="3"/>
  <c r="F8" i="2" l="1"/>
  <c r="T12" i="3"/>
  <c r="U12" i="3"/>
  <c r="U149" i="3"/>
  <c r="T149" i="3"/>
  <c r="F93" i="3"/>
  <c r="E93" i="3" s="1"/>
  <c r="E94" i="3"/>
  <c r="E85" i="3"/>
  <c r="F82" i="3"/>
  <c r="E82" i="3" s="1"/>
  <c r="I12" i="3"/>
  <c r="E75" i="3"/>
  <c r="F71" i="3"/>
  <c r="E71" i="3" s="1"/>
  <c r="I149" i="3"/>
  <c r="F29" i="3"/>
  <c r="E29" i="3" s="1"/>
  <c r="F135" i="2"/>
  <c r="F143" i="2" s="1"/>
  <c r="F146" i="2" s="1"/>
  <c r="G143" i="2"/>
  <c r="G146" i="2" s="1"/>
  <c r="F28" i="3" l="1"/>
  <c r="E28" i="3" s="1"/>
  <c r="F12" i="3" l="1"/>
  <c r="E12" i="3" s="1"/>
  <c r="F149" i="3"/>
  <c r="E149" i="3" s="1"/>
</calcChain>
</file>

<file path=xl/sharedStrings.xml><?xml version="1.0" encoding="utf-8"?>
<sst xmlns="http://schemas.openxmlformats.org/spreadsheetml/2006/main" count="623" uniqueCount="468">
  <si>
    <t>ELEKTROTEHNIČKA ŠKOLA, ZAGREB Konavoska 2</t>
  </si>
  <si>
    <t>OPĆI DIO</t>
  </si>
  <si>
    <t>Povećanje / smanjenje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</si>
  <si>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</si>
  <si>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</si>
  <si>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</si>
  <si>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</si>
  <si>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</si>
  <si>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</si>
  <si>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</si>
  <si>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</si>
  <si>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</si>
  <si>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</si>
  <si>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</si>
  <si>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</si>
  <si>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</si>
  <si>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</si>
  <si>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Izvorni plan 
za 2020.</t>
  </si>
  <si>
    <t>Tekući plan 
za 2020.</t>
  </si>
  <si>
    <t>Projekcija plana
za 2021.</t>
  </si>
  <si>
    <t>Projekcija plana 
za 2022.</t>
  </si>
  <si>
    <t>Tablica 1</t>
  </si>
  <si>
    <t>NAZIV USTANOVE_ELEKTROTEHNIČKA ŠKOLA, ZAGREB Konavoska 2</t>
  </si>
  <si>
    <t>1.1. PRIHODI I PRIMICI KOJI NISU DOBIVENI S RAČUNA PRORAČUNA GRADA ZAGREBA</t>
  </si>
  <si>
    <t>KONTO</t>
  </si>
  <si>
    <t>NAZIV</t>
  </si>
  <si>
    <t>IZVOR FINANCIRANJA</t>
  </si>
  <si>
    <t>PLAN 2021.</t>
  </si>
  <si>
    <t>PLAN 2022.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</si>
  <si>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</si>
  <si>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</si>
  <si>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</si>
  <si>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</si>
  <si>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</si>
  <si>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</si>
  <si>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</si>
  <si>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</si>
  <si>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</si>
  <si>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</si>
  <si>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51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</si>
  <si>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</si>
  <si>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</si>
  <si>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</si>
  <si>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>52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</si>
  <si>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</si>
  <si>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</si>
  <si>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</si>
  <si>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</si>
  <si>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</si>
  <si>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</si>
  <si>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</si>
  <si>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</si>
  <si>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</si>
  <si>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</si>
  <si>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</si>
  <si>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</si>
  <si>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</si>
  <si>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</si>
  <si>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</si>
  <si>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</si>
  <si>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</si>
  <si>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56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</si>
  <si>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</si>
  <si>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</si>
  <si>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</si>
  <si>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</si>
  <si>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</si>
  <si>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</si>
  <si>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</si>
  <si>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>11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</si>
  <si>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</si>
  <si>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</si>
  <si>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</si>
  <si>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</si>
  <si>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</si>
  <si>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</si>
  <si>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</si>
  <si>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</si>
  <si>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43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</si>
  <si>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</si>
  <si>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</si>
  <si>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</si>
  <si>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</si>
  <si>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</si>
  <si>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</si>
  <si>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</si>
  <si>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</si>
  <si>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</si>
  <si>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</si>
  <si>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</si>
  <si>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</si>
  <si>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</si>
  <si>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</si>
  <si>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</si>
  <si>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</si>
  <si>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</si>
  <si>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</si>
  <si>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</si>
  <si>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</si>
  <si>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</si>
  <si>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</si>
  <si>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</si>
  <si>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</si>
  <si>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</si>
  <si>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</si>
  <si>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</si>
  <si>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</si>
  <si>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</si>
  <si>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</si>
  <si>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</si>
  <si>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</si>
  <si>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</si>
  <si>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</si>
  <si>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</si>
  <si>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</si>
  <si>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</si>
  <si>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</si>
  <si>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</si>
  <si>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</si>
  <si>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</si>
  <si>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</si>
  <si>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31</t>
  </si>
  <si>
    <t>Prihodi od pruženih usluga</t>
  </si>
  <si>
    <t>Donacije od pravnih i fizičkih osoba izvan općeg proračuna</t>
  </si>
  <si>
    <t>Tekuće donacije</t>
  </si>
  <si>
    <t>61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</si>
  <si>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</si>
  <si>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</si>
  <si>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</si>
  <si>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</si>
  <si>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</si>
  <si>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</si>
  <si>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</si>
  <si>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</si>
  <si>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</si>
  <si>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</si>
  <si>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</si>
  <si>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</si>
  <si>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</si>
  <si>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</si>
  <si>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</si>
  <si>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</si>
  <si>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</si>
  <si>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</si>
  <si>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</si>
  <si>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</si>
  <si>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</si>
  <si>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</si>
  <si>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</si>
  <si>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</si>
  <si>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</si>
  <si>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</si>
  <si>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</si>
  <si>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</si>
  <si>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</si>
  <si>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</si>
  <si>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</si>
  <si>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</si>
  <si>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</si>
  <si>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</si>
  <si>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</si>
  <si>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</si>
  <si>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</si>
  <si>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</si>
  <si>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</si>
  <si>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</si>
  <si>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</si>
  <si>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</si>
  <si>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</si>
  <si>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</si>
  <si>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</si>
  <si>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</si>
  <si>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</si>
  <si>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</si>
  <si>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</si>
  <si>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</si>
  <si>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</si>
  <si>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povrata depozita i jamčevnih pologa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</si>
  <si>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</si>
  <si>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</si>
  <si>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</si>
  <si>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</si>
  <si>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</si>
  <si>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</si>
  <si>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</si>
  <si>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</si>
  <si>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</si>
  <si>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</si>
  <si>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</si>
  <si>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</si>
  <si>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</si>
  <si>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</si>
  <si>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</si>
  <si>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</si>
  <si>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</si>
  <si>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</si>
  <si>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</si>
  <si>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1.2. PRIHODI I PRIMICI KOJI SU DOBIVENI S RAČUNA PRORAČUNA GRADA ZAGREBA</t>
  </si>
  <si>
    <t>⑫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</si>
  <si>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</si>
  <si>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</si>
  <si>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</si>
  <si>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</si>
  <si>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</si>
  <si>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</si>
  <si>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</si>
  <si>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</si>
  <si>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</si>
  <si>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</si>
  <si>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⑬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</si>
  <si>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</si>
  <si>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</si>
  <si>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</si>
  <si>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t>IZVORNI PLAN 2020.</t>
  </si>
  <si>
    <t>POVEĆANJE/SMANJENJE</t>
  </si>
  <si>
    <t>TEKUĆI PLAN</t>
  </si>
  <si>
    <t>Obrazac FIN. PL.- SŠ/UD</t>
  </si>
  <si>
    <t>Korisnik proračuna: ELEKTROTEHNIČKA ŠKOLA ZAGREB, Konavoska 2</t>
  </si>
  <si>
    <t>Kontak osoba: DIJANA ŠIROKI</t>
  </si>
  <si>
    <t>Tel: 3665- 837</t>
  </si>
  <si>
    <t>Poz.</t>
  </si>
  <si>
    <t>Naziv</t>
  </si>
  <si>
    <t xml:space="preserve">RASHODI ZA ZAPOSLENE KOJI SE FINANCIRAJU IZ DRŽAVNOG PRORAČUNA (konto 636 izv.fin. 52) </t>
  </si>
  <si>
    <t>PLANIRANI PRIHODI I PRIMICI KOJI NISU DOBIVENI S RAČUNA GRADA ZAGREBA ZA 2020.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</si>
  <si>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</si>
  <si>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</si>
  <si>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</si>
  <si>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</si>
  <si>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</si>
  <si>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</si>
  <si>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</si>
  <si>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</si>
  <si>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Višak/manjak iz prethodne(ih) godine koji će se pokriti/
rasporediti</t>
  </si>
  <si>
    <t>Višak/manjak iz prethodne(ih) godine koji će se pokriti/rasporediti, a koji je posljedica financiranje EU projekata</t>
  </si>
  <si>
    <t>PRIJEDLOG PLANA ZA 2021.</t>
  </si>
  <si>
    <t>PRIJEDLOG PLANA ZA 2022.</t>
  </si>
  <si>
    <t>⑭</t>
  </si>
  <si>
    <t>⑦ I ⑧</t>
  </si>
  <si>
    <t>⑨,⑩ I ⑪</t>
  </si>
  <si>
    <t>SVEUKUPNO:</t>
  </si>
  <si>
    <t>RASHODI ZA ZAPOSLENE</t>
  </si>
  <si>
    <t xml:space="preserve">311 </t>
  </si>
  <si>
    <t>PLAĆE</t>
  </si>
  <si>
    <t>3111</t>
  </si>
  <si>
    <t>Plaće za redovan rad</t>
  </si>
  <si>
    <t>3113</t>
  </si>
  <si>
    <t>Plaće za prekovremeni rad</t>
  </si>
  <si>
    <t>OSTALI RASHODI ZA ZAPOSLENE</t>
  </si>
  <si>
    <t>3121</t>
  </si>
  <si>
    <t>Ostali rashodi za zaposlene</t>
  </si>
  <si>
    <t>DOPRINOSI NA PLAĆE</t>
  </si>
  <si>
    <t>3132</t>
  </si>
  <si>
    <t>Doprinos za obvezno zdravstveno osiguranje</t>
  </si>
  <si>
    <t>3</t>
  </si>
  <si>
    <t>4</t>
  </si>
  <si>
    <t>Program 1001. DECENTRALIZIRANA SREDSTVA ZA SREDNJE ŠKOLE  I UČENIČKE DOMOVE</t>
  </si>
  <si>
    <t>Aktivnost A10001. REDOVNA DJELATNOST SREDNJIH ŠKOLA
 I UČENIČKIH DOMOVA</t>
  </si>
  <si>
    <t xml:space="preserve">3 </t>
  </si>
  <si>
    <t xml:space="preserve">RASHODI  POSLOVANJA </t>
  </si>
  <si>
    <t>321</t>
  </si>
  <si>
    <t>Naknade troškova zaposlenima</t>
  </si>
  <si>
    <t>1</t>
  </si>
  <si>
    <t>3211</t>
  </si>
  <si>
    <t>Službena putovanja</t>
  </si>
  <si>
    <t>2</t>
  </si>
  <si>
    <t>3212</t>
  </si>
  <si>
    <t xml:space="preserve">Naknade za prijevoz, za rad na terenu i odvojeni život 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</si>
  <si>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</si>
  <si>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</si>
  <si>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</si>
  <si>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</si>
  <si>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</si>
  <si>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</si>
  <si>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5</t>
  </si>
  <si>
    <t>3222</t>
  </si>
  <si>
    <t>Materijal i sirovine</t>
  </si>
  <si>
    <t>6</t>
  </si>
  <si>
    <t>3223</t>
  </si>
  <si>
    <t>Energija</t>
  </si>
  <si>
    <t>7</t>
  </si>
  <si>
    <t>3224</t>
  </si>
  <si>
    <t>Materijal i dijelovi za tekuće investicijsko održavanje</t>
  </si>
  <si>
    <t>8</t>
  </si>
  <si>
    <t>3225</t>
  </si>
  <si>
    <t>Sitni inventar i auto gume</t>
  </si>
  <si>
    <t>323</t>
  </si>
  <si>
    <t>Rashodi za usluge</t>
  </si>
  <si>
    <t>9</t>
  </si>
  <si>
    <t>3231</t>
  </si>
  <si>
    <t>Usluge telefona, pošte i prijevoza</t>
  </si>
  <si>
    <t>10</t>
  </si>
  <si>
    <t>3232</t>
  </si>
  <si>
    <t>Usluge tekućeg i investicijskog održavanja</t>
  </si>
  <si>
    <t>3233</t>
  </si>
  <si>
    <t>Usluge promidžbe i informiranja</t>
  </si>
  <si>
    <t>12</t>
  </si>
  <si>
    <t>3234</t>
  </si>
  <si>
    <t>Komunalne usluge</t>
  </si>
  <si>
    <t>13</t>
  </si>
  <si>
    <t>3235</t>
  </si>
  <si>
    <t>Zakupnine i najamnine</t>
  </si>
  <si>
    <t>14</t>
  </si>
  <si>
    <t>3236</t>
  </si>
  <si>
    <t>Zdravstvene i veterinarske usluge</t>
  </si>
  <si>
    <t>15</t>
  </si>
  <si>
    <t>3237</t>
  </si>
  <si>
    <t>Intelektualne i osobne usluge</t>
  </si>
  <si>
    <t>16</t>
  </si>
  <si>
    <t>3238</t>
  </si>
  <si>
    <t>Računalne usluge</t>
  </si>
  <si>
    <t>17</t>
  </si>
  <si>
    <t>3239</t>
  </si>
  <si>
    <t>Ostale usluge</t>
  </si>
  <si>
    <t>329</t>
  </si>
  <si>
    <t>Ostali nespomenuti rashodi poslovanja</t>
  </si>
  <si>
    <t>18</t>
  </si>
  <si>
    <t>3292</t>
  </si>
  <si>
    <t>Premije osiguranja</t>
  </si>
  <si>
    <t>19</t>
  </si>
  <si>
    <t>3293</t>
  </si>
  <si>
    <t>Reprezentacija</t>
  </si>
  <si>
    <t>20</t>
  </si>
  <si>
    <t>3294</t>
  </si>
  <si>
    <t>Članarine</t>
  </si>
  <si>
    <t>21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</si>
  <si>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</si>
  <si>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</si>
  <si>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</si>
  <si>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</si>
  <si>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</si>
  <si>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</si>
  <si>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</si>
  <si>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</si>
  <si>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</si>
  <si>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SREDNJIH ŠKOLA I UČENIČKIH DOMOVA</t>
  </si>
  <si>
    <t>421</t>
  </si>
  <si>
    <t>Građevinski objekti</t>
  </si>
  <si>
    <t>4212</t>
  </si>
  <si>
    <t xml:space="preserve">Poslovni objekti </t>
  </si>
  <si>
    <t>422</t>
  </si>
  <si>
    <t>Postrojenja i oprema</t>
  </si>
  <si>
    <t>4221</t>
  </si>
  <si>
    <t>4227</t>
  </si>
  <si>
    <t>Program 1002. POJAČANI STANDARD U SREDNJEM ŠKOLSTVU</t>
  </si>
  <si>
    <t>Aktivnost A100001. NAKNADE ZA RAD ŠKOLSKIH ODBORA</t>
  </si>
  <si>
    <t>3291</t>
  </si>
  <si>
    <t>Naknade za rad predstavničkih i izvršnih tijela, povj. i sl</t>
  </si>
  <si>
    <t>Aktivnost A100002. DONACIJE PRIVATNIM SREDNJIM ŠKOLAMA</t>
  </si>
  <si>
    <t>381</t>
  </si>
  <si>
    <t>3811</t>
  </si>
  <si>
    <t>Tekuće donacije u novcu</t>
  </si>
  <si>
    <t>Aktivnost A100003. IZVANNASTAVNE I OSTALE AKTIVNOSTI</t>
  </si>
  <si>
    <t>Aktivnost A100007. POMOĆNICI U NASTAVI</t>
  </si>
  <si>
    <t>311</t>
  </si>
  <si>
    <t>Plaće (Bruto)</t>
  </si>
  <si>
    <t>312</t>
  </si>
  <si>
    <t>313</t>
  </si>
  <si>
    <t>Doprinosi za plaće</t>
  </si>
  <si>
    <t>Doprinosi za zdravstveno osiguranje</t>
  </si>
  <si>
    <t>3133</t>
  </si>
  <si>
    <t>Doprinosi za obavezno osiguranje u slučaju nezaposlenosti</t>
  </si>
  <si>
    <t>Naknade za prijevoz, za rad na terenu i odvojeni život</t>
  </si>
  <si>
    <t>Aktivnost A100008. SUFINANCIRANJE MEĐUMJESNOG 
JAVNOG PRIJEVOZA UČENIKA</t>
  </si>
  <si>
    <t>372</t>
  </si>
  <si>
    <t>Ostale naknade građanima i kućanstvima iz proračuna</t>
  </si>
  <si>
    <t>3722</t>
  </si>
  <si>
    <t>Naknade građanima i kućanstvima u naravi</t>
  </si>
  <si>
    <t>Aktivnost A100009. NABAVA UDŽBENIKA</t>
  </si>
  <si>
    <t>Aktivnost A100010. REDOVNA DJELATNOST SREDNJIH ŠKOLA
 I UČENIČKIH DOMOVA</t>
  </si>
  <si>
    <t>Projekt K100004. ODRŽAVANJE I OPREMANJE SREDNJIH ŠKOLA ZA POBOLJŠANJE STANDARDA</t>
  </si>
  <si>
    <t>423</t>
  </si>
  <si>
    <t xml:space="preserve">Prijevozna sredstva </t>
  </si>
  <si>
    <t>4231</t>
  </si>
  <si>
    <t>424</t>
  </si>
  <si>
    <t>Knjige, umjetnička djela i ostale izložbene vrijednosti</t>
  </si>
  <si>
    <t>4241</t>
  </si>
  <si>
    <t xml:space="preserve">Knjige </t>
  </si>
  <si>
    <t>Projekt T100001. SUFINANCIRANJE PROJEKTA PRIJAVLJENIH NA NATJEČAJE EUROPSKIH FONDOVA ILI PARTNERSTVA ZA EU FONDOVE</t>
  </si>
  <si>
    <t>Projekt T100002. ŠKOLSKA SHEMA VOĆE, POVRĆE I MLIJEČNI PROIZVODI</t>
  </si>
  <si>
    <t>UKUPNO -  0904  - dec +jp:</t>
  </si>
  <si>
    <t>3114</t>
  </si>
  <si>
    <t xml:space="preserve">PLANIRANI PRIHODI I PRIMICI IZ NADLEŽNOG PRORAČUNA   ZA 2020.
(konto 671, izv.fin. 11)     </t>
  </si>
  <si>
    <t>3214</t>
  </si>
  <si>
    <t>Ostale naknade troškova zaposlenima</t>
  </si>
  <si>
    <t>3227</t>
  </si>
  <si>
    <t>Službena, radna i zaštitna odjeća i obuća</t>
  </si>
  <si>
    <t>3295</t>
  </si>
  <si>
    <t>Pristojbe i naknade</t>
  </si>
  <si>
    <t>3432</t>
  </si>
  <si>
    <t>Negativne tečajne razlike</t>
  </si>
  <si>
    <t>4223</t>
  </si>
  <si>
    <t>4225</t>
  </si>
  <si>
    <t>Instrumenti, uređaji i strojevi</t>
  </si>
  <si>
    <t>324</t>
  </si>
  <si>
    <t>Naknade troškova osobama izvan radnog odnosa</t>
  </si>
  <si>
    <t>361</t>
  </si>
  <si>
    <t>Tekuće pomoći inozemnim vladama</t>
  </si>
  <si>
    <t>Tekuće donacije iz EU sredstava</t>
  </si>
  <si>
    <t>Pomoći inoze4mnim vladama</t>
  </si>
  <si>
    <t>Plaće za posebne uvijete rada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</si>
  <si>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</si>
  <si>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</si>
  <si>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</si>
  <si>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</si>
  <si>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</si>
  <si>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</si>
  <si>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</si>
  <si>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</si>
  <si>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</si>
  <si>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</si>
  <si>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</si>
  <si>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</si>
  <si>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</si>
  <si>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</si>
  <si>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</si>
  <si>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</si>
  <si>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</si>
  <si>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</si>
  <si>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</si>
  <si>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</si>
  <si>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</si>
  <si>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</si>
  <si>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</si>
  <si>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</si>
  <si>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</si>
  <si>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</si>
  <si>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</si>
  <si>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53</t>
  </si>
  <si>
    <t>54</t>
  </si>
  <si>
    <t>55</t>
  </si>
  <si>
    <t>57</t>
  </si>
  <si>
    <t>PLAN ZA 2020.</t>
  </si>
  <si>
    <t>5=4-6</t>
  </si>
  <si>
    <t>6=5+6+7+16+17</t>
  </si>
  <si>
    <t>9=10+11+ 12+13+14+15+16+17</t>
  </si>
  <si>
    <t>Broj 
ek. klas.</t>
  </si>
  <si>
    <t>4226</t>
  </si>
  <si>
    <t>POVEĆANJE /  - SMANJENJE</t>
  </si>
  <si>
    <t>Obrazac Obrazloženja financijskog plana</t>
  </si>
  <si>
    <t>NAZIV KORISNIKA:</t>
  </si>
  <si>
    <t>ELEKTROTEHNIČKA ŠKOLA ZAGREB, Konavoska 2</t>
  </si>
  <si>
    <t>SAŽETAK DJELOKRUGA:</t>
  </si>
  <si>
    <t>srednjoškolska ustanova strukovnog obrazovanja</t>
  </si>
  <si>
    <t>1. NAZIV PROGRAMA</t>
  </si>
  <si>
    <t>Redovni program obrazovanja iz sektora elektrotehnike i računalstva.</t>
  </si>
  <si>
    <t>2.  CILJEVI (što se programom želi postići)</t>
  </si>
  <si>
    <t>Kvalitetni odgojno-obrazovni rezultati, odnosno stjecanje znanja i vještine potrebnih za nastavak školovanja ili tržište rada.</t>
  </si>
  <si>
    <t>3. NAČIN OSTVARENJA CILJA (kako se nastoji realizirati program, tko je korisnik ili primatelj usluge)</t>
  </si>
  <si>
    <t>Elektrotehnička škola nastoji uz redovna sredstva iz proračuna grada Zagreba, Ministrastva znanosti, obrazovanja i sporta i uz vlastita sredstva ostvariti planirane ciljeve za 660 učenika razmještenih u redovno četverogodišnje srednjoškolsko obrazovanje u tri programa elektro zanimanja (elektrotehničar, tehničar za računalstvo, tehničar za električne strojeve s primjenjenim računalstvom) i redovno trogodišnje obrazovanje u programu elektromehaničar.</t>
  </si>
  <si>
    <t>4. ZAKONSKE I DRUGE PODLOGE NA KOJIMA SE ZASNIVA PROGRAM</t>
  </si>
  <si>
    <t>Zakon o odgoju i obrazovanju u osnovnoj i srednjoj školi, Zakon o strukovnom obrazovanju, Godišnji plan i program rada škole, Školski kurikulum, Statut Škole, Zakon o ustanovama, Pravilnik o proračunskim klasifikacijama, Pravilnik o proračunskom računovodstvu i računskom planu</t>
  </si>
  <si>
    <t xml:space="preserve">5. POKAZATELJI REZULTATA NA KOJIMA SE ZASNIVAJU IZRAČUNI I OCJENE POTREBNIH SREDSTAVA </t>
  </si>
  <si>
    <t>Statistika uspjeha Škole, rezultati na ispitima državne mature, rezultati na natjecanjima u Hrvatskoj i inozemstvu, uključenost učenika u izvannastavne aktivnosti koje organizira Škola. Uspješna prolaznost Škole u EU projektima.</t>
  </si>
  <si>
    <t>6. RAZLOG ODSTUPANJA OD PROŠLOGODIŠNJIH PROJEKCIJA</t>
  </si>
  <si>
    <t>Razlog odstupanja od prošlogodišnjih projekcija je privođenje kraju KA2 projekta i uvođenje novog KA1 projekta te uključenje rashoda za zaposlene koji se financiraju iz državnog proračuna.</t>
  </si>
  <si>
    <t xml:space="preserve">7. POKAZATELJI USPJEŠNOSTI: </t>
  </si>
  <si>
    <t>Izvješće o realizaciji financijskog plana i Izvješće o samovrednovanju.</t>
  </si>
  <si>
    <t>Predsjednik/ca Školskog odbora: Tea Sivec, prof.</t>
  </si>
  <si>
    <t>4511</t>
  </si>
  <si>
    <t>451</t>
  </si>
  <si>
    <t>Prijenosi između proračunskih korisnika istog proračuna</t>
  </si>
  <si>
    <t>Tekući prijenosi između proračunskih korisnika istog proračuna temeljem prijenosa EU sredstava</t>
  </si>
  <si>
    <t>60</t>
  </si>
  <si>
    <t>Dodatna ulaganja na građevinskim objektima</t>
  </si>
  <si>
    <t>U Zagrebu, 21.12.2020.</t>
  </si>
  <si>
    <t>2. REBALANS PLANA RASHODA  I  IZDATAKA  2020.</t>
  </si>
  <si>
    <t>2. REBALANS PLANA PRIHODA I PRIMITAKA 2020. - 2022.</t>
  </si>
  <si>
    <t xml:space="preserve">Na temelju članka 28. točka 3. aleja 8. Statuta Elektrotehničke škole u Zagrebu, Konavoska 2, a na prijedlog ravnatelja, Školski odbor je na svojoj sjednici održanoj 21.12.2020. godine donio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REBALANS FINANCIJSKOG PLANA  ZA 2020. I PROJEKCIJA PLANA ZA  2021. i 2022.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</si>
</sst>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(#,##0.00\);0.00"/>
    <numFmt numFmtId="165" formatCode="General_)"/>
  </numFmts>
  <fonts count="5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3" tint="-0.249977111117893"/>
      <name val="Arial"/>
      <family val="2"/>
      <charset val="238"/>
    </font>
    <font>
      <b/>
      <sz val="1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color theme="3" tint="-0.249977111117893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theme="3" tint="-0.249977111117893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theme="0" tint="-0.249977111117893"/>
      </right>
      <top style="thin">
        <color theme="0" tint="-0.249977111117893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22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indexed="22"/>
      </right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theme="2"/>
      </right>
      <top style="medium">
        <color indexed="64"/>
      </top>
      <bottom style="hair">
        <color indexed="64"/>
      </bottom>
      <diagonal/>
    </border>
    <border>
      <left style="thin">
        <color theme="4" tint="0.7999816888943144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4" tint="0.79998168889431442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theme="4" tint="0.79998168889431442"/>
      </right>
      <top style="hair">
        <color indexed="64"/>
      </top>
      <bottom style="hair">
        <color indexed="64"/>
      </bottom>
      <diagonal/>
    </border>
    <border>
      <left/>
      <right style="thin">
        <color theme="4" tint="0.79998168889431442"/>
      </right>
      <top/>
      <bottom style="thin">
        <color indexed="64"/>
      </bottom>
      <diagonal/>
    </border>
    <border>
      <left/>
      <right style="thin">
        <color theme="4" tint="0.79998168889431442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4" tint="0.79998168889431442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79998168889431442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4" tint="0.79998168889431442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theme="4" tint="0.79998168889431442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theme="4" tint="0.79998168889431442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theme="4" tint="0.7999816888943144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2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22"/>
      </bottom>
      <diagonal/>
    </border>
    <border>
      <left/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249977111117893"/>
      </right>
      <top style="thin">
        <color indexed="22"/>
      </top>
      <bottom style="thin">
        <color theme="0" tint="-0.249977111117893"/>
      </bottom>
      <diagonal/>
    </border>
    <border>
      <left style="thin">
        <color indexed="22"/>
      </left>
      <right style="thin">
        <color theme="0" tint="-0.249977111117893"/>
      </right>
      <top style="thin">
        <color indexed="22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theme="0" tint="-0.249977111117893"/>
      </bottom>
      <diagonal/>
    </border>
    <border>
      <left/>
      <right style="thin">
        <color indexed="22"/>
      </right>
      <top style="thin">
        <color indexed="22"/>
      </top>
      <bottom style="thin">
        <color theme="0" tint="-0.249977111117893"/>
      </bottom>
      <diagonal/>
    </border>
  </borders>
  <cellStyleXfs count="50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8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6" applyNumberFormat="0" applyFill="0" applyAlignment="0" applyProtection="0"/>
    <xf numFmtId="0" fontId="15" fillId="9" borderId="0" applyNumberFormat="0" applyBorder="0" applyAlignment="0" applyProtection="0"/>
    <xf numFmtId="0" fontId="17" fillId="0" borderId="0"/>
    <xf numFmtId="0" fontId="4" fillId="0" borderId="0"/>
    <xf numFmtId="39" fontId="19" fillId="0" borderId="0"/>
    <xf numFmtId="0" fontId="17" fillId="0" borderId="0"/>
    <xf numFmtId="0" fontId="2" fillId="0" borderId="0"/>
    <xf numFmtId="0" fontId="17" fillId="0" borderId="0"/>
    <xf numFmtId="0" fontId="4" fillId="0" borderId="0"/>
    <xf numFmtId="0" fontId="18" fillId="0" borderId="0"/>
    <xf numFmtId="0" fontId="16" fillId="0" borderId="7" applyNumberFormat="0" applyFill="0" applyAlignment="0" applyProtection="0"/>
    <xf numFmtId="0" fontId="26" fillId="0" borderId="0"/>
    <xf numFmtId="0" fontId="18" fillId="0" borderId="0"/>
    <xf numFmtId="0" fontId="4" fillId="0" borderId="0"/>
    <xf numFmtId="0" fontId="2" fillId="0" borderId="0"/>
  </cellStyleXfs>
  <cellXfs count="513">
    <xf numFmtId="0" fontId="0" fillId="0" borderId="0" xfId="0"/>
    <xf numFmtId="0" fontId="21" fillId="0" borderId="8" xfId="0" applyFont="1" applyBorder="1" applyAlignment="1">
      <alignment wrapText="1"/>
    </xf>
    <xf numFmtId="3" fontId="21" fillId="0" borderId="8" xfId="0" applyNumberFormat="1" applyFont="1" applyBorder="1"/>
    <xf numFmtId="0" fontId="21" fillId="0" borderId="8" xfId="0" applyFont="1" applyBorder="1"/>
    <xf numFmtId="3" fontId="21" fillId="18" borderId="8" xfId="0" applyNumberFormat="1" applyFont="1" applyFill="1" applyBorder="1"/>
    <xf numFmtId="0" fontId="21" fillId="18" borderId="8" xfId="0" applyFont="1" applyFill="1" applyBorder="1"/>
    <xf numFmtId="49" fontId="27" fillId="0" borderId="9" xfId="46" applyNumberFormat="1" applyFont="1" applyFill="1" applyBorder="1" applyAlignment="1" applyProtection="1">
      <alignment horizontal="left" vertical="center" wrapText="1"/>
      <protection hidden="1"/>
    </xf>
    <xf numFmtId="49" fontId="27" fillId="0" borderId="9" xfId="40" applyNumberFormat="1" applyFont="1" applyFill="1" applyBorder="1" applyAlignment="1" applyProtection="1">
      <alignment horizontal="left" vertical="center" wrapText="1"/>
      <protection hidden="1"/>
    </xf>
    <xf numFmtId="49" fontId="29" fillId="0" borderId="9" xfId="46" applyNumberFormat="1" applyFont="1" applyFill="1" applyBorder="1" applyAlignment="1" applyProtection="1">
      <alignment horizontal="left" vertical="center" wrapText="1"/>
      <protection hidden="1"/>
    </xf>
    <xf numFmtId="49" fontId="29" fillId="0" borderId="9" xfId="40" applyNumberFormat="1" applyFont="1" applyFill="1" applyBorder="1" applyAlignment="1" applyProtection="1">
      <alignment horizontal="left" vertical="center" wrapText="1"/>
      <protection hidden="1"/>
    </xf>
    <xf numFmtId="49" fontId="27" fillId="0" borderId="9" xfId="40" applyNumberFormat="1" applyFont="1" applyFill="1" applyBorder="1" applyAlignment="1" applyProtection="1">
      <alignment horizontal="left" vertical="center" shrinkToFit="1"/>
      <protection hidden="1"/>
    </xf>
    <xf numFmtId="49" fontId="29" fillId="0" borderId="9" xfId="40" applyNumberFormat="1" applyFont="1" applyFill="1" applyBorder="1" applyAlignment="1" applyProtection="1">
      <alignment horizontal="left" vertical="center" wrapText="1" shrinkToFit="1"/>
      <protection hidden="1"/>
    </xf>
    <xf numFmtId="49" fontId="29" fillId="0" borderId="9" xfId="40" applyNumberFormat="1" applyFont="1" applyFill="1" applyBorder="1" applyAlignment="1" applyProtection="1">
      <alignment horizontal="left" vertical="center" shrinkToFit="1"/>
      <protection hidden="1"/>
    </xf>
    <xf numFmtId="49" fontId="30" fillId="0" borderId="9" xfId="40" applyNumberFormat="1" applyFont="1" applyFill="1" applyBorder="1" applyAlignment="1" applyProtection="1">
      <alignment horizontal="left" vertical="center" shrinkToFit="1"/>
      <protection hidden="1"/>
    </xf>
    <xf numFmtId="0" fontId="17" fillId="0" borderId="9" xfId="40" applyBorder="1"/>
    <xf numFmtId="0" fontId="17" fillId="21" borderId="9" xfId="38" applyFont="1" applyFill="1" applyBorder="1" applyAlignment="1">
      <alignment horizontal="left" vertical="center" wrapText="1"/>
    </xf>
    <xf numFmtId="0" fontId="29" fillId="0" borderId="9" xfId="38" applyFont="1" applyFill="1" applyBorder="1" applyAlignment="1">
      <alignment horizontal="left" vertical="center"/>
    </xf>
    <xf numFmtId="0" fontId="17" fillId="0" borderId="9" xfId="47" applyFont="1" applyFill="1" applyBorder="1" applyAlignment="1">
      <alignment horizontal="left" vertical="center" wrapText="1"/>
    </xf>
    <xf numFmtId="0" fontId="29" fillId="21" borderId="9" xfId="38" applyFont="1" applyFill="1" applyBorder="1" applyAlignment="1">
      <alignment horizontal="left" vertical="center" wrapText="1"/>
    </xf>
    <xf numFmtId="0" fontId="27" fillId="21" borderId="9" xfId="38" applyFont="1" applyFill="1" applyBorder="1" applyAlignment="1">
      <alignment horizontal="left" vertical="center" wrapText="1"/>
    </xf>
    <xf numFmtId="0" fontId="23" fillId="0" borderId="9" xfId="40" applyFont="1" applyBorder="1"/>
    <xf numFmtId="0" fontId="29" fillId="0" borderId="9" xfId="47" applyFont="1" applyFill="1" applyBorder="1" applyAlignment="1">
      <alignment horizontal="left" vertical="center" wrapText="1"/>
    </xf>
    <xf numFmtId="4" fontId="27" fillId="20" borderId="10" xfId="40" applyNumberFormat="1" applyFont="1" applyFill="1" applyBorder="1" applyAlignment="1" applyProtection="1">
      <alignment horizontal="right" vertical="center" shrinkToFit="1"/>
    </xf>
    <xf numFmtId="4" fontId="29" fillId="0" borderId="10" xfId="40" applyNumberFormat="1" applyFont="1" applyFill="1" applyBorder="1" applyAlignment="1" applyProtection="1">
      <alignment horizontal="right" vertical="center" shrinkToFit="1"/>
      <protection locked="0"/>
    </xf>
    <xf numFmtId="4" fontId="27" fillId="0" borderId="10" xfId="40" applyNumberFormat="1" applyFont="1" applyFill="1" applyBorder="1" applyAlignment="1" applyProtection="1">
      <alignment horizontal="right" vertical="center" shrinkToFit="1"/>
      <protection locked="0"/>
    </xf>
    <xf numFmtId="4" fontId="27" fillId="20" borderId="11" xfId="40" applyNumberFormat="1" applyFont="1" applyFill="1" applyBorder="1" applyAlignment="1" applyProtection="1">
      <alignment horizontal="right" vertical="center" shrinkToFit="1"/>
    </xf>
    <xf numFmtId="4" fontId="29" fillId="0" borderId="11" xfId="40" applyNumberFormat="1" applyFont="1" applyFill="1" applyBorder="1" applyAlignment="1" applyProtection="1">
      <alignment horizontal="right" vertical="center" shrinkToFit="1"/>
      <protection locked="0"/>
    </xf>
    <xf numFmtId="4" fontId="27" fillId="0" borderId="11" xfId="40" applyNumberFormat="1" applyFont="1" applyFill="1" applyBorder="1" applyAlignment="1" applyProtection="1">
      <alignment horizontal="right" vertical="center" shrinkToFit="1"/>
      <protection locked="0"/>
    </xf>
    <xf numFmtId="4" fontId="29" fillId="0" borderId="12" xfId="40" applyNumberFormat="1" applyFont="1" applyFill="1" applyBorder="1" applyAlignment="1" applyProtection="1">
      <alignment horizontal="right" vertical="center" shrinkToFit="1"/>
      <protection locked="0"/>
    </xf>
    <xf numFmtId="4" fontId="27" fillId="20" borderId="15" xfId="40" applyNumberFormat="1" applyFont="1" applyFill="1" applyBorder="1" applyAlignment="1" applyProtection="1">
      <alignment horizontal="right" vertical="center" shrinkToFit="1"/>
    </xf>
    <xf numFmtId="4" fontId="29" fillId="0" borderId="15" xfId="40" applyNumberFormat="1" applyFont="1" applyFill="1" applyBorder="1" applyAlignment="1" applyProtection="1">
      <alignment horizontal="right" vertical="center" shrinkToFit="1"/>
      <protection locked="0"/>
    </xf>
    <xf numFmtId="4" fontId="27" fillId="20" borderId="16" xfId="40" applyNumberFormat="1" applyFont="1" applyFill="1" applyBorder="1" applyAlignment="1" applyProtection="1">
      <alignment horizontal="right" vertical="center" shrinkToFit="1"/>
    </xf>
    <xf numFmtId="4" fontId="29" fillId="0" borderId="16" xfId="40" applyNumberFormat="1" applyFont="1" applyFill="1" applyBorder="1" applyAlignment="1" applyProtection="1">
      <alignment horizontal="right" vertical="center" shrinkToFit="1"/>
      <protection locked="0"/>
    </xf>
    <xf numFmtId="4" fontId="29" fillId="0" borderId="14" xfId="40" applyNumberFormat="1" applyFont="1" applyFill="1" applyBorder="1" applyAlignment="1" applyProtection="1">
      <alignment horizontal="right" vertical="center" shrinkToFit="1"/>
      <protection locked="0"/>
    </xf>
    <xf numFmtId="4" fontId="27" fillId="20" borderId="18" xfId="40" applyNumberFormat="1" applyFont="1" applyFill="1" applyBorder="1" applyAlignment="1" applyProtection="1">
      <alignment horizontal="right" vertical="center" shrinkToFit="1"/>
    </xf>
    <xf numFmtId="4" fontId="27" fillId="0" borderId="16" xfId="40" applyNumberFormat="1" applyFont="1" applyFill="1" applyBorder="1" applyAlignment="1" applyProtection="1">
      <alignment horizontal="right" vertical="center" shrinkToFit="1"/>
      <protection locked="0"/>
    </xf>
    <xf numFmtId="0" fontId="23" fillId="0" borderId="20" xfId="42" applyFont="1" applyBorder="1" applyAlignment="1">
      <alignment horizontal="left" vertical="center" wrapText="1"/>
    </xf>
    <xf numFmtId="4" fontId="27" fillId="0" borderId="19" xfId="40" applyNumberFormat="1" applyFont="1" applyFill="1" applyBorder="1" applyAlignment="1" applyProtection="1">
      <alignment horizontal="right" vertical="center" shrinkToFit="1"/>
      <protection locked="0"/>
    </xf>
    <xf numFmtId="4" fontId="27" fillId="0" borderId="14" xfId="40" applyNumberFormat="1" applyFont="1" applyFill="1" applyBorder="1" applyAlignment="1" applyProtection="1">
      <alignment horizontal="right" vertical="center" shrinkToFit="1"/>
      <protection locked="0"/>
    </xf>
    <xf numFmtId="0" fontId="27" fillId="0" borderId="23" xfId="40" applyFont="1" applyBorder="1" applyAlignment="1">
      <alignment horizontal="center"/>
    </xf>
    <xf numFmtId="0" fontId="23" fillId="0" borderId="23" xfId="40" applyFont="1" applyBorder="1" applyAlignment="1">
      <alignment horizontal="center"/>
    </xf>
    <xf numFmtId="0" fontId="32" fillId="0" borderId="23" xfId="40" applyFont="1" applyBorder="1" applyAlignment="1">
      <alignment horizontal="center" wrapText="1"/>
    </xf>
    <xf numFmtId="0" fontId="23" fillId="0" borderId="12" xfId="40" applyFont="1" applyBorder="1" applyAlignment="1">
      <alignment horizontal="center"/>
    </xf>
    <xf numFmtId="0" fontId="31" fillId="0" borderId="17" xfId="0" applyFont="1" applyBorder="1" applyAlignment="1">
      <alignment wrapText="1"/>
    </xf>
    <xf numFmtId="4" fontId="27" fillId="20" borderId="17" xfId="40" applyNumberFormat="1" applyFont="1" applyFill="1" applyBorder="1" applyAlignment="1" applyProtection="1">
      <alignment horizontal="right" vertical="center" shrinkToFit="1"/>
    </xf>
    <xf numFmtId="0" fontId="31" fillId="0" borderId="21" xfId="0" applyFont="1" applyBorder="1" applyAlignment="1">
      <alignment wrapText="1"/>
    </xf>
    <xf numFmtId="0" fontId="23" fillId="0" borderId="24" xfId="40" applyFont="1" applyBorder="1" applyAlignment="1">
      <alignment horizontal="center" wrapText="1"/>
    </xf>
    <xf numFmtId="0" fontId="23" fillId="0" borderId="25" xfId="40" applyFont="1" applyBorder="1" applyAlignment="1">
      <alignment horizontal="center" vertical="center"/>
    </xf>
    <xf numFmtId="0" fontId="17" fillId="0" borderId="26" xfId="42" applyBorder="1" applyAlignment="1" applyProtection="1">
      <alignment horizontal="center"/>
      <protection locked="0"/>
    </xf>
    <xf numFmtId="0" fontId="17" fillId="0" borderId="26" xfId="42" applyBorder="1" applyProtection="1">
      <protection locked="0"/>
    </xf>
    <xf numFmtId="4" fontId="24" fillId="0" borderId="26" xfId="42" applyNumberFormat="1" applyFont="1" applyBorder="1"/>
    <xf numFmtId="0" fontId="0" fillId="0" borderId="26" xfId="0" applyBorder="1"/>
    <xf numFmtId="4" fontId="24" fillId="0" borderId="27" xfId="42" applyNumberFormat="1" applyFont="1" applyBorder="1"/>
    <xf numFmtId="0" fontId="23" fillId="0" borderId="13" xfId="40" applyFont="1" applyBorder="1" applyAlignment="1">
      <alignment horizontal="center" vertical="center"/>
    </xf>
    <xf numFmtId="0" fontId="17" fillId="0" borderId="0" xfId="42" applyBorder="1" applyProtection="1">
      <protection locked="0"/>
    </xf>
    <xf numFmtId="0" fontId="17" fillId="0" borderId="0" xfId="42" applyBorder="1"/>
    <xf numFmtId="0" fontId="0" fillId="0" borderId="0" xfId="0" applyBorder="1"/>
    <xf numFmtId="0" fontId="0" fillId="0" borderId="28" xfId="0" applyBorder="1"/>
    <xf numFmtId="0" fontId="23" fillId="0" borderId="31" xfId="40" applyFont="1" applyBorder="1" applyAlignment="1">
      <alignment horizontal="center"/>
    </xf>
    <xf numFmtId="0" fontId="28" fillId="0" borderId="13" xfId="40" applyFont="1" applyBorder="1" applyAlignment="1">
      <alignment horizontal="center" vertical="center"/>
    </xf>
    <xf numFmtId="4" fontId="27" fillId="20" borderId="32" xfId="40" applyNumberFormat="1" applyFont="1" applyFill="1" applyBorder="1" applyAlignment="1" applyProtection="1">
      <alignment horizontal="right" vertical="center" shrinkToFit="1"/>
    </xf>
    <xf numFmtId="4" fontId="29" fillId="0" borderId="32" xfId="40" applyNumberFormat="1" applyFont="1" applyFill="1" applyBorder="1" applyAlignment="1" applyProtection="1">
      <alignment horizontal="right" vertical="center" shrinkToFit="1"/>
      <protection locked="0"/>
    </xf>
    <xf numFmtId="4" fontId="27" fillId="0" borderId="15" xfId="40" applyNumberFormat="1" applyFont="1" applyFill="1" applyBorder="1" applyAlignment="1" applyProtection="1">
      <alignment horizontal="right" vertical="center" shrinkToFit="1"/>
      <protection locked="0"/>
    </xf>
    <xf numFmtId="4" fontId="27" fillId="0" borderId="34" xfId="40" applyNumberFormat="1" applyFont="1" applyFill="1" applyBorder="1" applyAlignment="1" applyProtection="1">
      <alignment horizontal="right" vertical="center" shrinkToFit="1"/>
      <protection locked="0"/>
    </xf>
    <xf numFmtId="0" fontId="23" fillId="0" borderId="35" xfId="40" applyFont="1" applyBorder="1" applyAlignment="1">
      <alignment horizontal="center" vertical="center"/>
    </xf>
    <xf numFmtId="0" fontId="17" fillId="0" borderId="38" xfId="40" applyBorder="1"/>
    <xf numFmtId="4" fontId="23" fillId="0" borderId="38" xfId="40" applyNumberFormat="1" applyFont="1" applyBorder="1"/>
    <xf numFmtId="4" fontId="23" fillId="0" borderId="39" xfId="40" applyNumberFormat="1" applyFont="1" applyBorder="1"/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right"/>
      <protection locked="0"/>
    </xf>
    <xf numFmtId="0" fontId="33" fillId="0" borderId="0" xfId="0" applyFont="1" applyBorder="1" applyAlignment="1" applyProtection="1">
      <alignment horizontal="left" wrapText="1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4" fillId="0" borderId="0" xfId="0" applyFont="1" applyBorder="1" applyAlignment="1" applyProtection="1">
      <alignment horizontal="left"/>
      <protection locked="0"/>
    </xf>
    <xf numFmtId="4" fontId="33" fillId="0" borderId="0" xfId="0" applyNumberFormat="1" applyFont="1" applyBorder="1" applyAlignment="1" applyProtection="1">
      <alignment horizontal="center"/>
      <protection locked="0"/>
    </xf>
    <xf numFmtId="4" fontId="33" fillId="0" borderId="0" xfId="0" applyNumberFormat="1" applyFont="1" applyProtection="1">
      <protection locked="0"/>
    </xf>
    <xf numFmtId="3" fontId="37" fillId="0" borderId="0" xfId="0" applyNumberFormat="1" applyFont="1" applyBorder="1" applyAlignment="1" applyProtection="1">
      <alignment wrapText="1"/>
      <protection locked="0"/>
    </xf>
    <xf numFmtId="3" fontId="38" fillId="0" borderId="0" xfId="0" applyNumberFormat="1" applyFont="1" applyBorder="1" applyAlignment="1" applyProtection="1">
      <alignment wrapText="1"/>
      <protection locked="0"/>
    </xf>
    <xf numFmtId="4" fontId="37" fillId="0" borderId="0" xfId="0" applyNumberFormat="1" applyFont="1" applyAlignment="1" applyProtection="1">
      <alignment horizontal="center"/>
      <protection locked="0"/>
    </xf>
    <xf numFmtId="4" fontId="37" fillId="0" borderId="0" xfId="0" applyNumberFormat="1" applyFont="1" applyProtection="1"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  <protection locked="0"/>
    </xf>
    <xf numFmtId="0" fontId="33" fillId="0" borderId="0" xfId="0" applyFont="1" applyFill="1" applyBorder="1" applyAlignment="1" applyProtection="1">
      <alignment horizontal="left" wrapText="1"/>
      <protection locked="0"/>
    </xf>
    <xf numFmtId="0" fontId="33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4" fontId="33" fillId="0" borderId="0" xfId="0" applyNumberFormat="1" applyFont="1" applyFill="1" applyBorder="1" applyAlignment="1" applyProtection="1">
      <alignment horizontal="center"/>
      <protection locked="0"/>
    </xf>
    <xf numFmtId="0" fontId="33" fillId="0" borderId="47" xfId="0" applyFont="1" applyBorder="1" applyAlignment="1">
      <alignment horizontal="right" vertical="center" wrapText="1"/>
    </xf>
    <xf numFmtId="0" fontId="33" fillId="0" borderId="47" xfId="0" applyFont="1" applyBorder="1" applyAlignment="1">
      <alignment vertical="center" wrapText="1"/>
    </xf>
    <xf numFmtId="0" fontId="33" fillId="0" borderId="47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4" fontId="23" fillId="21" borderId="48" xfId="0" applyNumberFormat="1" applyFont="1" applyFill="1" applyBorder="1" applyAlignment="1">
      <alignment horizontal="center" vertical="center" wrapText="1"/>
    </xf>
    <xf numFmtId="4" fontId="23" fillId="21" borderId="49" xfId="0" applyNumberFormat="1" applyFont="1" applyFill="1" applyBorder="1" applyAlignment="1">
      <alignment horizontal="center" vertical="center" wrapText="1"/>
    </xf>
    <xf numFmtId="1" fontId="19" fillId="0" borderId="0" xfId="39" quotePrefix="1" applyNumberFormat="1" applyFont="1" applyFill="1" applyBorder="1" applyAlignment="1">
      <alignment horizontal="right" vertical="center" wrapText="1"/>
    </xf>
    <xf numFmtId="1" fontId="19" fillId="0" borderId="53" xfId="39" applyNumberFormat="1" applyFont="1" applyFill="1" applyBorder="1" applyAlignment="1">
      <alignment horizontal="center" vertical="center" wrapText="1"/>
    </xf>
    <xf numFmtId="1" fontId="19" fillId="0" borderId="54" xfId="39" quotePrefix="1" applyNumberFormat="1" applyFont="1" applyFill="1" applyBorder="1" applyAlignment="1">
      <alignment horizontal="center" vertical="center" wrapText="1"/>
    </xf>
    <xf numFmtId="1" fontId="34" fillId="0" borderId="54" xfId="39" quotePrefix="1" applyNumberFormat="1" applyFont="1" applyFill="1" applyBorder="1" applyAlignment="1">
      <alignment horizontal="center" vertical="center" wrapText="1"/>
    </xf>
    <xf numFmtId="1" fontId="19" fillId="0" borderId="53" xfId="39" quotePrefix="1" applyNumberFormat="1" applyFont="1" applyFill="1" applyBorder="1" applyAlignment="1">
      <alignment horizontal="center" vertical="center" wrapText="1"/>
    </xf>
    <xf numFmtId="1" fontId="19" fillId="0" borderId="55" xfId="39" quotePrefix="1" applyNumberFormat="1" applyFont="1" applyFill="1" applyBorder="1" applyAlignment="1">
      <alignment horizontal="center" vertical="center" wrapText="1"/>
    </xf>
    <xf numFmtId="1" fontId="34" fillId="0" borderId="55" xfId="39" quotePrefix="1" applyNumberFormat="1" applyFont="1" applyFill="1" applyBorder="1" applyAlignment="1">
      <alignment horizontal="center" vertical="center" wrapText="1"/>
    </xf>
    <xf numFmtId="4" fontId="33" fillId="0" borderId="55" xfId="0" applyNumberFormat="1" applyFont="1" applyFill="1" applyBorder="1" applyAlignment="1">
      <alignment horizontal="center" vertical="center" wrapText="1"/>
    </xf>
    <xf numFmtId="3" fontId="36" fillId="0" borderId="0" xfId="0" quotePrefix="1" applyNumberFormat="1" applyFont="1" applyBorder="1" applyAlignment="1" applyProtection="1">
      <protection locked="0"/>
    </xf>
    <xf numFmtId="3" fontId="37" fillId="0" borderId="0" xfId="0" applyNumberFormat="1" applyFont="1" applyBorder="1" applyAlignment="1" applyProtection="1">
      <protection locked="0"/>
    </xf>
    <xf numFmtId="1" fontId="29" fillId="0" borderId="50" xfId="39" quotePrefix="1" applyNumberFormat="1" applyFont="1" applyFill="1" applyBorder="1" applyAlignment="1">
      <alignment horizontal="right" vertical="center" wrapText="1"/>
    </xf>
    <xf numFmtId="1" fontId="29" fillId="0" borderId="50" xfId="39" applyNumberFormat="1" applyFont="1" applyFill="1" applyBorder="1" applyAlignment="1">
      <alignment horizontal="center" vertical="center" wrapText="1"/>
    </xf>
    <xf numFmtId="1" fontId="29" fillId="0" borderId="51" xfId="39" quotePrefix="1" applyNumberFormat="1" applyFont="1" applyFill="1" applyBorder="1" applyAlignment="1">
      <alignment horizontal="center" vertical="center" wrapText="1"/>
    </xf>
    <xf numFmtId="1" fontId="44" fillId="0" borderId="51" xfId="39" quotePrefix="1" applyNumberFormat="1" applyFont="1" applyFill="1" applyBorder="1" applyAlignment="1">
      <alignment horizontal="center" vertical="center" wrapText="1"/>
    </xf>
    <xf numFmtId="1" fontId="29" fillId="0" borderId="52" xfId="39" quotePrefix="1" applyNumberFormat="1" applyFont="1" applyFill="1" applyBorder="1" applyAlignment="1">
      <alignment horizontal="center" vertical="center" wrapText="1"/>
    </xf>
    <xf numFmtId="1" fontId="29" fillId="0" borderId="50" xfId="39" quotePrefix="1" applyNumberFormat="1" applyFont="1" applyFill="1" applyBorder="1" applyAlignment="1">
      <alignment horizontal="center" vertical="center" wrapText="1"/>
    </xf>
    <xf numFmtId="1" fontId="44" fillId="0" borderId="50" xfId="39" quotePrefix="1" applyNumberFormat="1" applyFont="1" applyFill="1" applyBorder="1" applyAlignment="1">
      <alignment horizontal="center" vertical="center" wrapText="1"/>
    </xf>
    <xf numFmtId="0" fontId="45" fillId="0" borderId="50" xfId="0" applyNumberFormat="1" applyFont="1" applyFill="1" applyBorder="1" applyAlignment="1">
      <alignment horizontal="center" vertical="center" wrapText="1"/>
    </xf>
    <xf numFmtId="164" fontId="23" fillId="0" borderId="43" xfId="39" quotePrefix="1" applyNumberFormat="1" applyFont="1" applyFill="1" applyBorder="1" applyAlignment="1" applyProtection="1">
      <alignment horizontal="right"/>
    </xf>
    <xf numFmtId="164" fontId="46" fillId="0" borderId="57" xfId="39" quotePrefix="1" applyNumberFormat="1" applyFont="1" applyFill="1" applyBorder="1" applyAlignment="1" applyProtection="1">
      <alignment horizontal="right"/>
    </xf>
    <xf numFmtId="164" fontId="23" fillId="0" borderId="57" xfId="39" quotePrefix="1" applyNumberFormat="1" applyFont="1" applyFill="1" applyBorder="1" applyAlignment="1" applyProtection="1">
      <alignment horizontal="right"/>
    </xf>
    <xf numFmtId="4" fontId="23" fillId="0" borderId="57" xfId="39" quotePrefix="1" applyNumberFormat="1" applyFont="1" applyFill="1" applyBorder="1" applyAlignment="1" applyProtection="1">
      <alignment horizontal="right"/>
    </xf>
    <xf numFmtId="164" fontId="46" fillId="0" borderId="59" xfId="39" quotePrefix="1" applyNumberFormat="1" applyFont="1" applyFill="1" applyBorder="1" applyAlignment="1" applyProtection="1">
      <alignment horizontal="right"/>
      <protection locked="0"/>
    </xf>
    <xf numFmtId="164" fontId="23" fillId="0" borderId="58" xfId="39" quotePrefix="1" applyNumberFormat="1" applyFont="1" applyFill="1" applyBorder="1" applyAlignment="1" applyProtection="1">
      <alignment horizontal="right"/>
      <protection locked="0"/>
    </xf>
    <xf numFmtId="164" fontId="23" fillId="0" borderId="60" xfId="39" quotePrefix="1" applyNumberFormat="1" applyFont="1" applyFill="1" applyBorder="1" applyAlignment="1" applyProtection="1">
      <alignment horizontal="right"/>
      <protection locked="0"/>
    </xf>
    <xf numFmtId="164" fontId="46" fillId="0" borderId="60" xfId="39" quotePrefix="1" applyNumberFormat="1" applyFont="1" applyFill="1" applyBorder="1" applyAlignment="1" applyProtection="1">
      <alignment horizontal="right"/>
      <protection locked="0"/>
    </xf>
    <xf numFmtId="4" fontId="23" fillId="0" borderId="60" xfId="39" quotePrefix="1" applyNumberFormat="1" applyFont="1" applyFill="1" applyBorder="1" applyAlignment="1" applyProtection="1">
      <alignment horizontal="center"/>
      <protection locked="0"/>
    </xf>
    <xf numFmtId="4" fontId="23" fillId="0" borderId="70" xfId="39" quotePrefix="1" applyNumberFormat="1" applyFont="1" applyFill="1" applyBorder="1" applyAlignment="1" applyProtection="1">
      <alignment horizontal="center"/>
      <protection locked="0"/>
    </xf>
    <xf numFmtId="4" fontId="23" fillId="0" borderId="60" xfId="39" quotePrefix="1" applyNumberFormat="1" applyFont="1" applyFill="1" applyBorder="1" applyAlignment="1" applyProtection="1">
      <alignment horizontal="right"/>
      <protection locked="0"/>
    </xf>
    <xf numFmtId="49" fontId="23" fillId="25" borderId="0" xfId="39" quotePrefix="1" applyNumberFormat="1" applyFont="1" applyFill="1" applyBorder="1" applyAlignment="1">
      <alignment horizontal="right"/>
    </xf>
    <xf numFmtId="164" fontId="23" fillId="25" borderId="61" xfId="39" quotePrefix="1" applyNumberFormat="1" applyFont="1" applyFill="1" applyBorder="1" applyAlignment="1"/>
    <xf numFmtId="164" fontId="46" fillId="25" borderId="61" xfId="39" quotePrefix="1" applyNumberFormat="1" applyFont="1" applyFill="1" applyBorder="1" applyAlignment="1" applyProtection="1">
      <protection locked="0"/>
    </xf>
    <xf numFmtId="164" fontId="23" fillId="25" borderId="61" xfId="39" quotePrefix="1" applyNumberFormat="1" applyFont="1" applyFill="1" applyBorder="1" applyAlignment="1" applyProtection="1">
      <protection locked="0"/>
    </xf>
    <xf numFmtId="4" fontId="23" fillId="25" borderId="62" xfId="39" quotePrefix="1" applyNumberFormat="1" applyFont="1" applyFill="1" applyBorder="1" applyAlignment="1" applyProtection="1">
      <alignment horizontal="center"/>
      <protection locked="0"/>
    </xf>
    <xf numFmtId="4" fontId="23" fillId="25" borderId="62" xfId="39" quotePrefix="1" applyNumberFormat="1" applyFont="1" applyFill="1" applyBorder="1" applyAlignment="1" applyProtection="1">
      <protection locked="0"/>
    </xf>
    <xf numFmtId="49" fontId="23" fillId="26" borderId="63" xfId="39" quotePrefix="1" applyNumberFormat="1" applyFont="1" applyFill="1" applyBorder="1" applyAlignment="1">
      <alignment horizontal="right"/>
    </xf>
    <xf numFmtId="164" fontId="23" fillId="26" borderId="61" xfId="39" applyNumberFormat="1" applyFont="1" applyFill="1" applyBorder="1" applyAlignment="1"/>
    <xf numFmtId="164" fontId="46" fillId="26" borderId="61" xfId="39" applyNumberFormat="1" applyFont="1" applyFill="1" applyBorder="1" applyAlignment="1" applyProtection="1">
      <protection locked="0"/>
    </xf>
    <xf numFmtId="164" fontId="23" fillId="26" borderId="61" xfId="39" applyNumberFormat="1" applyFont="1" applyFill="1" applyBorder="1" applyAlignment="1" applyProtection="1">
      <protection locked="0"/>
    </xf>
    <xf numFmtId="164" fontId="23" fillId="25" borderId="62" xfId="39" applyNumberFormat="1" applyFont="1" applyFill="1" applyBorder="1" applyAlignment="1" applyProtection="1">
      <protection locked="0"/>
    </xf>
    <xf numFmtId="4" fontId="23" fillId="25" borderId="62" xfId="39" applyNumberFormat="1" applyFont="1" applyFill="1" applyBorder="1" applyAlignment="1" applyProtection="1">
      <alignment horizontal="center"/>
      <protection locked="0"/>
    </xf>
    <xf numFmtId="4" fontId="23" fillId="25" borderId="62" xfId="39" applyNumberFormat="1" applyFont="1" applyFill="1" applyBorder="1" applyAlignment="1" applyProtection="1">
      <protection locked="0"/>
    </xf>
    <xf numFmtId="49" fontId="17" fillId="26" borderId="63" xfId="39" applyNumberFormat="1" applyFont="1" applyFill="1" applyBorder="1" applyAlignment="1">
      <alignment horizontal="right"/>
    </xf>
    <xf numFmtId="4" fontId="47" fillId="26" borderId="61" xfId="0" applyNumberFormat="1" applyFont="1" applyFill="1" applyBorder="1" applyAlignment="1" applyProtection="1">
      <alignment horizontal="right"/>
      <protection locked="0"/>
    </xf>
    <xf numFmtId="4" fontId="43" fillId="26" borderId="61" xfId="0" applyNumberFormat="1" applyFont="1" applyFill="1" applyBorder="1" applyAlignment="1" applyProtection="1">
      <alignment horizontal="right"/>
      <protection locked="0"/>
    </xf>
    <xf numFmtId="4" fontId="47" fillId="25" borderId="62" xfId="0" applyNumberFormat="1" applyFont="1" applyFill="1" applyBorder="1" applyAlignment="1" applyProtection="1">
      <alignment horizontal="right"/>
      <protection locked="0"/>
    </xf>
    <xf numFmtId="4" fontId="43" fillId="25" borderId="62" xfId="0" applyNumberFormat="1" applyFont="1" applyFill="1" applyBorder="1" applyAlignment="1" applyProtection="1">
      <alignment horizontal="right"/>
      <protection locked="0"/>
    </xf>
    <xf numFmtId="4" fontId="18" fillId="25" borderId="62" xfId="0" applyNumberFormat="1" applyFont="1" applyFill="1" applyBorder="1" applyAlignment="1" applyProtection="1">
      <alignment horizontal="right"/>
      <protection locked="0"/>
    </xf>
    <xf numFmtId="0" fontId="31" fillId="26" borderId="63" xfId="49" applyFont="1" applyFill="1" applyBorder="1" applyAlignment="1">
      <alignment horizontal="right"/>
    </xf>
    <xf numFmtId="164" fontId="23" fillId="26" borderId="62" xfId="39" applyNumberFormat="1" applyFont="1" applyFill="1" applyBorder="1" applyAlignment="1" applyProtection="1">
      <protection locked="0"/>
    </xf>
    <xf numFmtId="4" fontId="23" fillId="25" borderId="61" xfId="39" applyNumberFormat="1" applyFont="1" applyFill="1" applyBorder="1" applyAlignment="1" applyProtection="1">
      <alignment horizontal="center"/>
      <protection locked="0"/>
    </xf>
    <xf numFmtId="164" fontId="23" fillId="26" borderId="58" xfId="39" applyNumberFormat="1" applyFont="1" applyFill="1" applyBorder="1" applyAlignment="1" applyProtection="1">
      <protection locked="0"/>
    </xf>
    <xf numFmtId="164" fontId="17" fillId="26" borderId="61" xfId="39" applyNumberFormat="1" applyFont="1" applyFill="1" applyBorder="1" applyAlignment="1" applyProtection="1">
      <protection locked="0"/>
    </xf>
    <xf numFmtId="164" fontId="17" fillId="25" borderId="62" xfId="39" applyNumberFormat="1" applyFont="1" applyFill="1" applyBorder="1" applyAlignment="1" applyProtection="1">
      <protection locked="0"/>
    </xf>
    <xf numFmtId="49" fontId="17" fillId="25" borderId="0" xfId="39" applyNumberFormat="1" applyFont="1" applyFill="1" applyBorder="1" applyAlignment="1">
      <alignment horizontal="right"/>
    </xf>
    <xf numFmtId="39" fontId="17" fillId="25" borderId="0" xfId="39" applyFont="1" applyFill="1" applyBorder="1" applyAlignment="1">
      <alignment wrapText="1"/>
    </xf>
    <xf numFmtId="164" fontId="17" fillId="25" borderId="0" xfId="39" applyNumberFormat="1" applyFont="1" applyFill="1" applyBorder="1" applyAlignment="1"/>
    <xf numFmtId="164" fontId="43" fillId="25" borderId="0" xfId="39" applyNumberFormat="1" applyFont="1" applyFill="1" applyBorder="1" applyAlignment="1"/>
    <xf numFmtId="164" fontId="17" fillId="25" borderId="0" xfId="39" applyNumberFormat="1" applyFont="1" applyFill="1" applyBorder="1" applyAlignment="1" applyProtection="1">
      <protection locked="0"/>
    </xf>
    <xf numFmtId="4" fontId="43" fillId="25" borderId="0" xfId="0" applyNumberFormat="1" applyFont="1" applyFill="1" applyBorder="1" applyAlignment="1">
      <alignment horizontal="right"/>
    </xf>
    <xf numFmtId="4" fontId="18" fillId="25" borderId="0" xfId="0" applyNumberFormat="1" applyFont="1" applyFill="1" applyBorder="1" applyAlignment="1" applyProtection="1">
      <alignment horizontal="center"/>
      <protection locked="0"/>
    </xf>
    <xf numFmtId="4" fontId="18" fillId="25" borderId="0" xfId="0" applyNumberFormat="1" applyFont="1" applyFill="1" applyBorder="1" applyAlignment="1" applyProtection="1">
      <alignment horizontal="right"/>
      <protection locked="0"/>
    </xf>
    <xf numFmtId="49" fontId="46" fillId="25" borderId="0" xfId="39" applyNumberFormat="1" applyFont="1" applyFill="1" applyBorder="1" applyAlignment="1">
      <alignment horizontal="right"/>
    </xf>
    <xf numFmtId="39" fontId="46" fillId="25" borderId="0" xfId="39" applyFont="1" applyFill="1" applyBorder="1" applyAlignment="1">
      <alignment wrapText="1"/>
    </xf>
    <xf numFmtId="4" fontId="43" fillId="25" borderId="0" xfId="0" applyNumberFormat="1" applyFont="1" applyFill="1" applyBorder="1" applyAlignment="1" applyProtection="1">
      <alignment horizontal="center"/>
      <protection locked="0"/>
    </xf>
    <xf numFmtId="4" fontId="43" fillId="25" borderId="0" xfId="0" applyNumberFormat="1" applyFont="1" applyFill="1" applyBorder="1" applyAlignment="1" applyProtection="1">
      <alignment horizontal="right"/>
      <protection locked="0"/>
    </xf>
    <xf numFmtId="49" fontId="43" fillId="25" borderId="0" xfId="39" applyNumberFormat="1" applyFont="1" applyFill="1" applyBorder="1" applyAlignment="1">
      <alignment horizontal="right"/>
    </xf>
    <xf numFmtId="39" fontId="43" fillId="25" borderId="0" xfId="39" applyFont="1" applyFill="1" applyBorder="1" applyAlignment="1">
      <alignment wrapText="1"/>
    </xf>
    <xf numFmtId="164" fontId="23" fillId="25" borderId="64" xfId="0" quotePrefix="1" applyNumberFormat="1" applyFont="1" applyFill="1" applyBorder="1" applyAlignment="1" applyProtection="1"/>
    <xf numFmtId="164" fontId="46" fillId="25" borderId="0" xfId="0" quotePrefix="1" applyNumberFormat="1" applyFont="1" applyFill="1" applyBorder="1" applyAlignment="1" applyProtection="1"/>
    <xf numFmtId="49" fontId="23" fillId="27" borderId="56" xfId="0" applyNumberFormat="1" applyFont="1" applyFill="1" applyBorder="1" applyAlignment="1">
      <alignment horizontal="right"/>
    </xf>
    <xf numFmtId="0" fontId="23" fillId="27" borderId="56" xfId="0" applyFont="1" applyFill="1" applyBorder="1" applyAlignment="1" applyProtection="1"/>
    <xf numFmtId="164" fontId="23" fillId="27" borderId="56" xfId="0" quotePrefix="1" applyNumberFormat="1" applyFont="1" applyFill="1" applyBorder="1" applyAlignment="1" applyProtection="1"/>
    <xf numFmtId="164" fontId="46" fillId="27" borderId="62" xfId="0" quotePrefix="1" applyNumberFormat="1" applyFont="1" applyFill="1" applyBorder="1" applyAlignment="1" applyProtection="1"/>
    <xf numFmtId="164" fontId="23" fillId="27" borderId="62" xfId="0" quotePrefix="1" applyNumberFormat="1" applyFont="1" applyFill="1" applyBorder="1" applyAlignment="1" applyProtection="1"/>
    <xf numFmtId="49" fontId="17" fillId="0" borderId="63" xfId="0" applyNumberFormat="1" applyFont="1" applyBorder="1" applyAlignment="1">
      <alignment horizontal="right"/>
    </xf>
    <xf numFmtId="0" fontId="17" fillId="0" borderId="63" xfId="0" applyFont="1" applyBorder="1" applyAlignment="1" applyProtection="1"/>
    <xf numFmtId="164" fontId="17" fillId="0" borderId="63" xfId="0" quotePrefix="1" applyNumberFormat="1" applyFont="1" applyBorder="1" applyAlignment="1" applyProtection="1"/>
    <xf numFmtId="164" fontId="43" fillId="0" borderId="62" xfId="0" quotePrefix="1" applyNumberFormat="1" applyFont="1" applyBorder="1" applyAlignment="1" applyProtection="1"/>
    <xf numFmtId="164" fontId="17" fillId="0" borderId="62" xfId="0" quotePrefix="1" applyNumberFormat="1" applyFont="1" applyBorder="1" applyAlignment="1" applyProtection="1">
      <protection locked="0"/>
    </xf>
    <xf numFmtId="4" fontId="17" fillId="0" borderId="62" xfId="0" quotePrefix="1" applyNumberFormat="1" applyFont="1" applyBorder="1" applyAlignment="1" applyProtection="1">
      <protection locked="0"/>
    </xf>
    <xf numFmtId="49" fontId="23" fillId="27" borderId="63" xfId="0" applyNumberFormat="1" applyFont="1" applyFill="1" applyBorder="1" applyAlignment="1">
      <alignment horizontal="right"/>
    </xf>
    <xf numFmtId="0" fontId="23" fillId="27" borderId="63" xfId="0" applyFont="1" applyFill="1" applyBorder="1" applyAlignment="1" applyProtection="1"/>
    <xf numFmtId="164" fontId="23" fillId="27" borderId="63" xfId="0" quotePrefix="1" applyNumberFormat="1" applyFont="1" applyFill="1" applyBorder="1" applyAlignment="1" applyProtection="1"/>
    <xf numFmtId="4" fontId="18" fillId="0" borderId="62" xfId="0" applyNumberFormat="1" applyFont="1" applyFill="1" applyBorder="1" applyAlignment="1" applyProtection="1">
      <alignment horizontal="left"/>
      <protection locked="0"/>
    </xf>
    <xf numFmtId="4" fontId="18" fillId="0" borderId="62" xfId="0" applyNumberFormat="1" applyFont="1" applyFill="1" applyBorder="1" applyAlignment="1" applyProtection="1">
      <alignment horizontal="right"/>
      <protection locked="0"/>
    </xf>
    <xf numFmtId="4" fontId="18" fillId="0" borderId="62" xfId="0" applyNumberFormat="1" applyFont="1" applyFill="1" applyBorder="1" applyAlignment="1" applyProtection="1">
      <protection locked="0"/>
    </xf>
    <xf numFmtId="49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 applyProtection="1"/>
    <xf numFmtId="164" fontId="17" fillId="0" borderId="0" xfId="0" quotePrefix="1" applyNumberFormat="1" applyFont="1" applyBorder="1" applyAlignment="1" applyProtection="1"/>
    <xf numFmtId="0" fontId="18" fillId="0" borderId="62" xfId="0" applyFont="1" applyFill="1" applyBorder="1" applyAlignment="1" applyProtection="1">
      <alignment horizontal="center"/>
      <protection locked="0"/>
    </xf>
    <xf numFmtId="0" fontId="18" fillId="0" borderId="62" xfId="0" applyFont="1" applyFill="1" applyBorder="1" applyAlignment="1" applyProtection="1">
      <alignment horizontal="left"/>
      <protection locked="0"/>
    </xf>
    <xf numFmtId="0" fontId="43" fillId="0" borderId="62" xfId="0" applyFont="1" applyFill="1" applyBorder="1" applyAlignment="1" applyProtection="1">
      <alignment horizontal="left" wrapText="1"/>
      <protection locked="0"/>
    </xf>
    <xf numFmtId="0" fontId="46" fillId="0" borderId="0" xfId="0" applyNumberFormat="1" applyFont="1" applyFill="1" applyBorder="1" applyAlignment="1" applyProtection="1">
      <alignment horizontal="right"/>
    </xf>
    <xf numFmtId="0" fontId="46" fillId="0" borderId="0" xfId="0" applyNumberFormat="1" applyFont="1" applyFill="1" applyBorder="1" applyAlignment="1" applyProtection="1"/>
    <xf numFmtId="4" fontId="23" fillId="27" borderId="62" xfId="0" quotePrefix="1" applyNumberFormat="1" applyFont="1" applyFill="1" applyBorder="1" applyAlignment="1" applyProtection="1"/>
    <xf numFmtId="49" fontId="23" fillId="25" borderId="0" xfId="39" applyNumberFormat="1" applyFont="1" applyFill="1" applyBorder="1" applyAlignment="1">
      <alignment horizontal="right"/>
    </xf>
    <xf numFmtId="164" fontId="46" fillId="25" borderId="62" xfId="39" applyNumberFormat="1" applyFont="1" applyFill="1" applyBorder="1" applyAlignment="1"/>
    <xf numFmtId="4" fontId="43" fillId="25" borderId="62" xfId="0" applyNumberFormat="1" applyFont="1" applyFill="1" applyBorder="1" applyAlignment="1">
      <alignment horizontal="right"/>
    </xf>
    <xf numFmtId="164" fontId="46" fillId="28" borderId="62" xfId="0" quotePrefix="1" applyNumberFormat="1" applyFont="1" applyFill="1" applyBorder="1" applyAlignment="1" applyProtection="1"/>
    <xf numFmtId="164" fontId="23" fillId="28" borderId="62" xfId="0" quotePrefix="1" applyNumberFormat="1" applyFont="1" applyFill="1" applyBorder="1" applyAlignment="1" applyProtection="1"/>
    <xf numFmtId="4" fontId="23" fillId="28" borderId="62" xfId="0" quotePrefix="1" applyNumberFormat="1" applyFont="1" applyFill="1" applyBorder="1" applyAlignment="1" applyProtection="1"/>
    <xf numFmtId="49" fontId="23" fillId="28" borderId="65" xfId="0" applyNumberFormat="1" applyFont="1" applyFill="1" applyBorder="1" applyAlignment="1">
      <alignment horizontal="right"/>
    </xf>
    <xf numFmtId="0" fontId="23" fillId="28" borderId="65" xfId="0" applyFont="1" applyFill="1" applyBorder="1" applyAlignment="1" applyProtection="1"/>
    <xf numFmtId="164" fontId="23" fillId="28" borderId="65" xfId="0" quotePrefix="1" applyNumberFormat="1" applyFont="1" applyFill="1" applyBorder="1" applyAlignment="1" applyProtection="1"/>
    <xf numFmtId="164" fontId="23" fillId="28" borderId="64" xfId="0" quotePrefix="1" applyNumberFormat="1" applyFont="1" applyFill="1" applyBorder="1" applyAlignment="1" applyProtection="1"/>
    <xf numFmtId="164" fontId="43" fillId="25" borderId="62" xfId="39" applyNumberFormat="1" applyFont="1" applyFill="1" applyBorder="1" applyAlignment="1"/>
    <xf numFmtId="49" fontId="17" fillId="25" borderId="62" xfId="39" applyNumberFormat="1" applyFont="1" applyFill="1" applyBorder="1" applyAlignment="1">
      <alignment horizontal="left"/>
    </xf>
    <xf numFmtId="39" fontId="43" fillId="25" borderId="62" xfId="39" applyFont="1" applyFill="1" applyBorder="1" applyAlignment="1">
      <alignment wrapText="1"/>
    </xf>
    <xf numFmtId="49" fontId="17" fillId="0" borderId="62" xfId="39" applyNumberFormat="1" applyFont="1" applyBorder="1" applyAlignment="1">
      <alignment horizontal="center"/>
    </xf>
    <xf numFmtId="49" fontId="17" fillId="0" borderId="62" xfId="39" applyNumberFormat="1" applyFont="1" applyBorder="1" applyAlignment="1">
      <alignment horizontal="left"/>
    </xf>
    <xf numFmtId="39" fontId="43" fillId="0" borderId="62" xfId="39" applyFont="1" applyBorder="1" applyAlignment="1">
      <alignment wrapText="1"/>
    </xf>
    <xf numFmtId="4" fontId="17" fillId="0" borderId="62" xfId="39" applyNumberFormat="1" applyFont="1" applyFill="1" applyBorder="1" applyAlignment="1" applyProtection="1">
      <protection locked="0"/>
    </xf>
    <xf numFmtId="164" fontId="17" fillId="0" borderId="62" xfId="39" applyNumberFormat="1" applyFont="1" applyFill="1" applyBorder="1" applyAlignment="1" applyProtection="1">
      <protection locked="0"/>
    </xf>
    <xf numFmtId="49" fontId="17" fillId="0" borderId="55" xfId="0" applyNumberFormat="1" applyFont="1" applyFill="1" applyBorder="1" applyAlignment="1">
      <alignment horizontal="right"/>
    </xf>
    <xf numFmtId="164" fontId="43" fillId="0" borderId="54" xfId="39" applyNumberFormat="1" applyFont="1" applyFill="1" applyBorder="1" applyAlignment="1"/>
    <xf numFmtId="164" fontId="17" fillId="0" borderId="53" xfId="39" applyNumberFormat="1" applyFont="1" applyFill="1" applyBorder="1" applyAlignment="1" applyProtection="1">
      <protection locked="0"/>
    </xf>
    <xf numFmtId="164" fontId="17" fillId="0" borderId="55" xfId="39" applyNumberFormat="1" applyFont="1" applyFill="1" applyBorder="1" applyAlignment="1" applyProtection="1">
      <protection locked="0"/>
    </xf>
    <xf numFmtId="164" fontId="43" fillId="0" borderId="55" xfId="39" applyNumberFormat="1" applyFont="1" applyFill="1" applyBorder="1" applyAlignment="1"/>
    <xf numFmtId="4" fontId="17" fillId="0" borderId="55" xfId="39" applyNumberFormat="1" applyFont="1" applyFill="1" applyBorder="1" applyAlignment="1" applyProtection="1">
      <protection locked="0"/>
    </xf>
    <xf numFmtId="4" fontId="23" fillId="29" borderId="51" xfId="0" applyNumberFormat="1" applyFont="1" applyFill="1" applyBorder="1" applyAlignment="1" applyProtection="1">
      <alignment horizontal="right" vertical="center"/>
    </xf>
    <xf numFmtId="4" fontId="46" fillId="29" borderId="51" xfId="0" applyNumberFormat="1" applyFont="1" applyFill="1" applyBorder="1" applyAlignment="1" applyProtection="1">
      <alignment horizontal="right" vertical="center"/>
    </xf>
    <xf numFmtId="49" fontId="23" fillId="28" borderId="65" xfId="0" applyNumberFormat="1" applyFont="1" applyFill="1" applyBorder="1" applyAlignment="1">
      <alignment horizontal="left"/>
    </xf>
    <xf numFmtId="0" fontId="23" fillId="29" borderId="49" xfId="0" applyFont="1" applyFill="1" applyBorder="1" applyAlignment="1">
      <alignment horizontal="left" vertical="center"/>
    </xf>
    <xf numFmtId="0" fontId="23" fillId="29" borderId="52" xfId="0" applyFont="1" applyFill="1" applyBorder="1" applyAlignment="1">
      <alignment horizontal="left" vertical="center"/>
    </xf>
    <xf numFmtId="0" fontId="17" fillId="0" borderId="0" xfId="0" applyFont="1" applyFill="1" applyBorder="1" applyAlignment="1" applyProtection="1"/>
    <xf numFmtId="164" fontId="23" fillId="25" borderId="71" xfId="0" quotePrefix="1" applyNumberFormat="1" applyFont="1" applyFill="1" applyBorder="1" applyAlignment="1" applyProtection="1"/>
    <xf numFmtId="164" fontId="46" fillId="25" borderId="72" xfId="0" quotePrefix="1" applyNumberFormat="1" applyFont="1" applyFill="1" applyBorder="1" applyAlignment="1" applyProtection="1"/>
    <xf numFmtId="0" fontId="0" fillId="0" borderId="69" xfId="0" applyBorder="1"/>
    <xf numFmtId="0" fontId="0" fillId="0" borderId="62" xfId="0" applyBorder="1"/>
    <xf numFmtId="0" fontId="0" fillId="0" borderId="61" xfId="0" applyBorder="1"/>
    <xf numFmtId="0" fontId="0" fillId="0" borderId="63" xfId="0" applyBorder="1"/>
    <xf numFmtId="0" fontId="0" fillId="0" borderId="67" xfId="0" applyBorder="1"/>
    <xf numFmtId="4" fontId="18" fillId="0" borderId="61" xfId="0" applyNumberFormat="1" applyFont="1" applyFill="1" applyBorder="1" applyAlignment="1" applyProtection="1">
      <alignment horizontal="left"/>
      <protection locked="0"/>
    </xf>
    <xf numFmtId="164" fontId="23" fillId="27" borderId="61" xfId="0" quotePrefix="1" applyNumberFormat="1" applyFont="1" applyFill="1" applyBorder="1" applyAlignment="1" applyProtection="1"/>
    <xf numFmtId="0" fontId="0" fillId="0" borderId="60" xfId="0" applyBorder="1"/>
    <xf numFmtId="164" fontId="43" fillId="0" borderId="61" xfId="0" quotePrefix="1" applyNumberFormat="1" applyFont="1" applyBorder="1" applyAlignment="1" applyProtection="1"/>
    <xf numFmtId="164" fontId="17" fillId="0" borderId="61" xfId="0" quotePrefix="1" applyNumberFormat="1" applyFont="1" applyBorder="1" applyAlignment="1" applyProtection="1"/>
    <xf numFmtId="0" fontId="0" fillId="0" borderId="53" xfId="0" applyBorder="1"/>
    <xf numFmtId="164" fontId="17" fillId="0" borderId="74" xfId="0" quotePrefix="1" applyNumberFormat="1" applyFont="1" applyBorder="1" applyAlignment="1" applyProtection="1"/>
    <xf numFmtId="164" fontId="17" fillId="0" borderId="61" xfId="0" quotePrefix="1" applyNumberFormat="1" applyFont="1" applyBorder="1" applyAlignment="1" applyProtection="1">
      <protection locked="0"/>
    </xf>
    <xf numFmtId="0" fontId="0" fillId="0" borderId="55" xfId="0" applyBorder="1"/>
    <xf numFmtId="0" fontId="17" fillId="0" borderId="73" xfId="0" applyFont="1" applyBorder="1" applyAlignment="1" applyProtection="1"/>
    <xf numFmtId="0" fontId="17" fillId="0" borderId="69" xfId="0" applyFont="1" applyBorder="1" applyAlignment="1" applyProtection="1"/>
    <xf numFmtId="4" fontId="17" fillId="0" borderId="61" xfId="0" quotePrefix="1" applyNumberFormat="1" applyFont="1" applyBorder="1" applyAlignment="1" applyProtection="1">
      <protection locked="0"/>
    </xf>
    <xf numFmtId="4" fontId="18" fillId="0" borderId="76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77" xfId="0" applyFont="1" applyBorder="1" applyAlignment="1">
      <alignment horizontal="center" vertical="center" wrapText="1"/>
    </xf>
    <xf numFmtId="1" fontId="29" fillId="0" borderId="78" xfId="39" quotePrefix="1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Protection="1">
      <protection locked="0"/>
    </xf>
    <xf numFmtId="0" fontId="33" fillId="0" borderId="85" xfId="0" applyFont="1" applyBorder="1" applyAlignment="1">
      <alignment vertical="center" wrapText="1"/>
    </xf>
    <xf numFmtId="1" fontId="29" fillId="0" borderId="86" xfId="39" quotePrefix="1" applyNumberFormat="1" applyFont="1" applyFill="1" applyBorder="1" applyAlignment="1">
      <alignment horizontal="center" vertical="center" wrapText="1"/>
    </xf>
    <xf numFmtId="1" fontId="19" fillId="0" borderId="87" xfId="39" quotePrefix="1" applyNumberFormat="1" applyFont="1" applyFill="1" applyBorder="1" applyAlignment="1">
      <alignment horizontal="center" vertical="center" wrapText="1"/>
    </xf>
    <xf numFmtId="1" fontId="19" fillId="0" borderId="88" xfId="39" quotePrefix="1" applyNumberFormat="1" applyFont="1" applyFill="1" applyBorder="1" applyAlignment="1">
      <alignment horizontal="center" vertical="center" wrapText="1"/>
    </xf>
    <xf numFmtId="164" fontId="23" fillId="0" borderId="90" xfId="39" quotePrefix="1" applyNumberFormat="1" applyFont="1" applyFill="1" applyBorder="1" applyAlignment="1" applyProtection="1">
      <alignment horizontal="right"/>
    </xf>
    <xf numFmtId="164" fontId="23" fillId="0" borderId="92" xfId="39" quotePrefix="1" applyNumberFormat="1" applyFont="1" applyFill="1" applyBorder="1" applyAlignment="1" applyProtection="1">
      <alignment horizontal="right"/>
      <protection locked="0"/>
    </xf>
    <xf numFmtId="49" fontId="23" fillId="25" borderId="87" xfId="39" quotePrefix="1" applyNumberFormat="1" applyFont="1" applyFill="1" applyBorder="1" applyAlignment="1">
      <alignment horizontal="left"/>
    </xf>
    <xf numFmtId="164" fontId="23" fillId="25" borderId="93" xfId="39" quotePrefix="1" applyNumberFormat="1" applyFont="1" applyFill="1" applyBorder="1" applyAlignment="1" applyProtection="1">
      <protection locked="0"/>
    </xf>
    <xf numFmtId="49" fontId="23" fillId="26" borderId="94" xfId="39" quotePrefix="1" applyNumberFormat="1" applyFont="1" applyFill="1" applyBorder="1" applyAlignment="1">
      <alignment horizontal="left"/>
    </xf>
    <xf numFmtId="164" fontId="23" fillId="26" borderId="93" xfId="39" applyNumberFormat="1" applyFont="1" applyFill="1" applyBorder="1" applyAlignment="1" applyProtection="1">
      <protection locked="0"/>
    </xf>
    <xf numFmtId="49" fontId="17" fillId="26" borderId="94" xfId="39" applyNumberFormat="1" applyFont="1" applyFill="1" applyBorder="1" applyAlignment="1">
      <alignment horizontal="left"/>
    </xf>
    <xf numFmtId="4" fontId="47" fillId="26" borderId="93" xfId="0" applyNumberFormat="1" applyFont="1" applyFill="1" applyBorder="1" applyAlignment="1" applyProtection="1">
      <alignment horizontal="right"/>
      <protection locked="0"/>
    </xf>
    <xf numFmtId="4" fontId="47" fillId="26" borderId="95" xfId="0" applyNumberFormat="1" applyFont="1" applyFill="1" applyBorder="1" applyAlignment="1" applyProtection="1">
      <alignment horizontal="right"/>
      <protection locked="0"/>
    </xf>
    <xf numFmtId="0" fontId="48" fillId="26" borderId="87" xfId="0" applyFont="1" applyFill="1" applyBorder="1"/>
    <xf numFmtId="0" fontId="31" fillId="26" borderId="94" xfId="49" applyFont="1" applyFill="1" applyBorder="1" applyAlignment="1">
      <alignment horizontal="left"/>
    </xf>
    <xf numFmtId="164" fontId="17" fillId="26" borderId="93" xfId="39" applyNumberFormat="1" applyFont="1" applyFill="1" applyBorder="1" applyAlignment="1" applyProtection="1">
      <protection locked="0"/>
    </xf>
    <xf numFmtId="49" fontId="17" fillId="25" borderId="87" xfId="39" applyNumberFormat="1" applyFont="1" applyFill="1" applyBorder="1" applyAlignment="1">
      <alignment horizontal="left"/>
    </xf>
    <xf numFmtId="4" fontId="18" fillId="25" borderId="96" xfId="0" applyNumberFormat="1" applyFont="1" applyFill="1" applyBorder="1" applyAlignment="1" applyProtection="1">
      <alignment horizontal="right"/>
      <protection locked="0"/>
    </xf>
    <xf numFmtId="49" fontId="43" fillId="25" borderId="87" xfId="39" applyNumberFormat="1" applyFont="1" applyFill="1" applyBorder="1" applyAlignment="1">
      <alignment horizontal="left"/>
    </xf>
    <xf numFmtId="4" fontId="43" fillId="25" borderId="97" xfId="0" applyNumberFormat="1" applyFont="1" applyFill="1" applyBorder="1" applyAlignment="1" applyProtection="1">
      <alignment horizontal="right"/>
      <protection locked="0"/>
    </xf>
    <xf numFmtId="4" fontId="18" fillId="25" borderId="98" xfId="0" applyNumberFormat="1" applyFont="1" applyFill="1" applyBorder="1" applyAlignment="1" applyProtection="1">
      <alignment horizontal="right"/>
      <protection locked="0"/>
    </xf>
    <xf numFmtId="49" fontId="46" fillId="0" borderId="87" xfId="0" applyNumberFormat="1" applyFont="1" applyBorder="1" applyAlignment="1">
      <alignment wrapText="1"/>
    </xf>
    <xf numFmtId="49" fontId="23" fillId="27" borderId="91" xfId="0" applyNumberFormat="1" applyFont="1" applyFill="1" applyBorder="1" applyAlignment="1">
      <alignment horizontal="center"/>
    </xf>
    <xf numFmtId="164" fontId="23" fillId="27" borderId="95" xfId="0" quotePrefix="1" applyNumberFormat="1" applyFont="1" applyFill="1" applyBorder="1" applyAlignment="1" applyProtection="1"/>
    <xf numFmtId="49" fontId="17" fillId="0" borderId="94" xfId="0" applyNumberFormat="1" applyFont="1" applyBorder="1" applyAlignment="1">
      <alignment horizontal="center"/>
    </xf>
    <xf numFmtId="164" fontId="17" fillId="0" borderId="95" xfId="0" quotePrefix="1" applyNumberFormat="1" applyFont="1" applyBorder="1" applyAlignment="1" applyProtection="1">
      <protection locked="0"/>
    </xf>
    <xf numFmtId="0" fontId="0" fillId="0" borderId="87" xfId="0" applyBorder="1"/>
    <xf numFmtId="49" fontId="23" fillId="27" borderId="94" xfId="0" applyNumberFormat="1" applyFont="1" applyFill="1" applyBorder="1" applyAlignment="1">
      <alignment horizontal="center"/>
    </xf>
    <xf numFmtId="4" fontId="18" fillId="0" borderId="95" xfId="0" applyNumberFormat="1" applyFont="1" applyFill="1" applyBorder="1" applyAlignment="1" applyProtection="1">
      <alignment horizontal="right"/>
      <protection locked="0"/>
    </xf>
    <xf numFmtId="4" fontId="18" fillId="0" borderId="95" xfId="0" applyNumberFormat="1" applyFont="1" applyFill="1" applyBorder="1" applyAlignment="1" applyProtection="1">
      <protection locked="0"/>
    </xf>
    <xf numFmtId="0" fontId="0" fillId="0" borderId="97" xfId="0" applyBorder="1"/>
    <xf numFmtId="49" fontId="17" fillId="0" borderId="87" xfId="0" applyNumberFormat="1" applyFont="1" applyBorder="1" applyAlignment="1">
      <alignment horizontal="center"/>
    </xf>
    <xf numFmtId="0" fontId="18" fillId="0" borderId="95" xfId="0" applyFont="1" applyFill="1" applyBorder="1" applyAlignment="1" applyProtection="1">
      <alignment horizontal="left"/>
      <protection locked="0"/>
    </xf>
    <xf numFmtId="4" fontId="18" fillId="25" borderId="95" xfId="0" applyNumberFormat="1" applyFont="1" applyFill="1" applyBorder="1" applyAlignment="1" applyProtection="1">
      <alignment horizontal="right"/>
      <protection locked="0"/>
    </xf>
    <xf numFmtId="164" fontId="23" fillId="28" borderId="95" xfId="0" quotePrefix="1" applyNumberFormat="1" applyFont="1" applyFill="1" applyBorder="1" applyAlignment="1" applyProtection="1"/>
    <xf numFmtId="49" fontId="23" fillId="28" borderId="101" xfId="0" applyNumberFormat="1" applyFont="1" applyFill="1" applyBorder="1" applyAlignment="1"/>
    <xf numFmtId="164" fontId="46" fillId="27" borderId="95" xfId="0" quotePrefix="1" applyNumberFormat="1" applyFont="1" applyFill="1" applyBorder="1" applyAlignment="1" applyProtection="1"/>
    <xf numFmtId="164" fontId="46" fillId="28" borderId="95" xfId="0" quotePrefix="1" applyNumberFormat="1" applyFont="1" applyFill="1" applyBorder="1" applyAlignment="1" applyProtection="1"/>
    <xf numFmtId="49" fontId="23" fillId="28" borderId="101" xfId="0" applyNumberFormat="1" applyFont="1" applyFill="1" applyBorder="1" applyAlignment="1">
      <alignment horizontal="left"/>
    </xf>
    <xf numFmtId="164" fontId="17" fillId="0" borderId="95" xfId="39" applyNumberFormat="1" applyFont="1" applyFill="1" applyBorder="1" applyAlignment="1" applyProtection="1">
      <protection locked="0"/>
    </xf>
    <xf numFmtId="49" fontId="17" fillId="0" borderId="102" xfId="0" applyNumberFormat="1" applyFont="1" applyFill="1" applyBorder="1" applyAlignment="1" applyProtection="1">
      <alignment horizontal="center"/>
    </xf>
    <xf numFmtId="164" fontId="17" fillId="0" borderId="103" xfId="39" applyNumberFormat="1" applyFont="1" applyFill="1" applyBorder="1" applyAlignment="1" applyProtection="1">
      <protection locked="0"/>
    </xf>
    <xf numFmtId="0" fontId="23" fillId="29" borderId="104" xfId="0" applyFont="1" applyFill="1" applyBorder="1" applyAlignment="1">
      <alignment horizontal="left" vertical="center"/>
    </xf>
    <xf numFmtId="4" fontId="23" fillId="29" borderId="78" xfId="0" applyNumberFormat="1" applyFont="1" applyFill="1" applyBorder="1" applyAlignment="1" applyProtection="1">
      <alignment horizontal="right" vertical="center"/>
    </xf>
    <xf numFmtId="0" fontId="23" fillId="27" borderId="105" xfId="0" applyFont="1" applyFill="1" applyBorder="1" applyAlignment="1" applyProtection="1"/>
    <xf numFmtId="164" fontId="17" fillId="0" borderId="106" xfId="0" quotePrefix="1" applyNumberFormat="1" applyFont="1" applyBorder="1" applyAlignment="1" applyProtection="1"/>
    <xf numFmtId="165" fontId="17" fillId="0" borderId="54" xfId="0" applyNumberFormat="1" applyFont="1" applyFill="1" applyBorder="1" applyAlignment="1" applyProtection="1">
      <alignment horizontal="left" wrapText="1"/>
    </xf>
    <xf numFmtId="164" fontId="17" fillId="0" borderId="107" xfId="39" applyNumberFormat="1" applyFont="1" applyFill="1" applyBorder="1" applyAlignment="1"/>
    <xf numFmtId="164" fontId="17" fillId="25" borderId="73" xfId="39" applyNumberFormat="1" applyFont="1" applyFill="1" applyBorder="1" applyAlignment="1"/>
    <xf numFmtId="0" fontId="17" fillId="0" borderId="108" xfId="0" applyFont="1" applyBorder="1" applyAlignment="1" applyProtection="1"/>
    <xf numFmtId="39" fontId="17" fillId="25" borderId="109" xfId="39" applyFont="1" applyFill="1" applyBorder="1" applyAlignment="1">
      <alignment wrapText="1"/>
    </xf>
    <xf numFmtId="39" fontId="23" fillId="26" borderId="108" xfId="39" applyFont="1" applyFill="1" applyBorder="1" applyAlignment="1">
      <alignment wrapText="1"/>
    </xf>
    <xf numFmtId="39" fontId="17" fillId="26" borderId="108" xfId="39" applyFont="1" applyFill="1" applyBorder="1" applyAlignment="1">
      <alignment horizontal="left" wrapText="1"/>
    </xf>
    <xf numFmtId="0" fontId="31" fillId="26" borderId="108" xfId="49" applyFont="1" applyFill="1" applyBorder="1" applyAlignment="1">
      <alignment wrapText="1"/>
    </xf>
    <xf numFmtId="39" fontId="17" fillId="26" borderId="108" xfId="39" applyFont="1" applyFill="1" applyBorder="1" applyAlignment="1">
      <alignment wrapText="1"/>
    </xf>
    <xf numFmtId="164" fontId="23" fillId="0" borderId="56" xfId="39" quotePrefix="1" applyNumberFormat="1" applyFont="1" applyFill="1" applyBorder="1" applyAlignment="1" applyProtection="1">
      <alignment horizontal="right"/>
    </xf>
    <xf numFmtId="39" fontId="23" fillId="25" borderId="108" xfId="39" applyFont="1" applyFill="1" applyBorder="1" applyAlignment="1">
      <alignment wrapText="1"/>
    </xf>
    <xf numFmtId="0" fontId="47" fillId="0" borderId="62" xfId="0" applyFont="1" applyBorder="1"/>
    <xf numFmtId="0" fontId="47" fillId="0" borderId="0" xfId="0" applyFont="1" applyBorder="1"/>
    <xf numFmtId="0" fontId="47" fillId="0" borderId="69" xfId="0" applyFont="1" applyBorder="1"/>
    <xf numFmtId="0" fontId="47" fillId="0" borderId="60" xfId="0" applyFont="1" applyBorder="1"/>
    <xf numFmtId="4" fontId="18" fillId="0" borderId="55" xfId="0" applyNumberFormat="1" applyFont="1" applyFill="1" applyBorder="1" applyAlignment="1" applyProtection="1">
      <alignment horizontal="right"/>
      <protection locked="0"/>
    </xf>
    <xf numFmtId="4" fontId="17" fillId="24" borderId="62" xfId="0" quotePrefix="1" applyNumberFormat="1" applyFont="1" applyFill="1" applyBorder="1" applyAlignment="1" applyProtection="1">
      <protection locked="0"/>
    </xf>
    <xf numFmtId="4" fontId="17" fillId="24" borderId="62" xfId="0" applyNumberFormat="1" applyFont="1" applyFill="1" applyBorder="1" applyAlignment="1" applyProtection="1">
      <protection locked="0"/>
    </xf>
    <xf numFmtId="164" fontId="23" fillId="27" borderId="69" xfId="0" quotePrefix="1" applyNumberFormat="1" applyFont="1" applyFill="1" applyBorder="1" applyAlignment="1" applyProtection="1"/>
    <xf numFmtId="4" fontId="17" fillId="0" borderId="62" xfId="0" applyNumberFormat="1" applyFont="1" applyFill="1" applyBorder="1" applyAlignment="1" applyProtection="1">
      <protection locked="0"/>
    </xf>
    <xf numFmtId="4" fontId="17" fillId="24" borderId="61" xfId="0" applyNumberFormat="1" applyFont="1" applyFill="1" applyBorder="1" applyAlignment="1" applyProtection="1">
      <protection locked="0"/>
    </xf>
    <xf numFmtId="4" fontId="17" fillId="25" borderId="62" xfId="0" applyNumberFormat="1" applyFont="1" applyFill="1" applyBorder="1" applyAlignment="1" applyProtection="1">
      <protection locked="0"/>
    </xf>
    <xf numFmtId="4" fontId="17" fillId="25" borderId="62" xfId="39" applyNumberFormat="1" applyFont="1" applyFill="1" applyBorder="1" applyAlignment="1"/>
    <xf numFmtId="4" fontId="17" fillId="25" borderId="62" xfId="39" applyNumberFormat="1" applyFont="1" applyFill="1" applyBorder="1" applyAlignment="1" applyProtection="1">
      <protection locked="0"/>
    </xf>
    <xf numFmtId="4" fontId="17" fillId="25" borderId="62" xfId="0" applyNumberFormat="1" applyFont="1" applyFill="1" applyBorder="1" applyAlignment="1"/>
    <xf numFmtId="4" fontId="17" fillId="0" borderId="62" xfId="39" applyNumberFormat="1" applyFont="1" applyFill="1" applyBorder="1" applyAlignment="1"/>
    <xf numFmtId="4" fontId="23" fillId="29" borderId="51" xfId="0" applyNumberFormat="1" applyFont="1" applyFill="1" applyBorder="1" applyAlignment="1" applyProtection="1">
      <alignment vertical="center"/>
    </xf>
    <xf numFmtId="164" fontId="46" fillId="0" borderId="57" xfId="39" quotePrefix="1" applyNumberFormat="1" applyFont="1" applyFill="1" applyBorder="1" applyAlignment="1" applyProtection="1"/>
    <xf numFmtId="4" fontId="17" fillId="0" borderId="69" xfId="0" quotePrefix="1" applyNumberFormat="1" applyFont="1" applyBorder="1" applyAlignment="1" applyProtection="1">
      <protection locked="0"/>
    </xf>
    <xf numFmtId="4" fontId="17" fillId="0" borderId="63" xfId="0" quotePrefix="1" applyNumberFormat="1" applyFont="1" applyBorder="1" applyAlignment="1" applyProtection="1">
      <protection locked="0"/>
    </xf>
    <xf numFmtId="164" fontId="23" fillId="27" borderId="60" xfId="0" quotePrefix="1" applyNumberFormat="1" applyFont="1" applyFill="1" applyBorder="1" applyAlignment="1" applyProtection="1"/>
    <xf numFmtId="4" fontId="17" fillId="0" borderId="79" xfId="0" quotePrefix="1" applyNumberFormat="1" applyFont="1" applyBorder="1" applyAlignment="1" applyProtection="1">
      <protection locked="0"/>
    </xf>
    <xf numFmtId="164" fontId="17" fillId="0" borderId="55" xfId="0" applyNumberFormat="1" applyFont="1" applyFill="1" applyBorder="1" applyAlignment="1" applyProtection="1">
      <protection locked="0"/>
    </xf>
    <xf numFmtId="4" fontId="47" fillId="0" borderId="62" xfId="0" applyNumberFormat="1" applyFont="1" applyBorder="1"/>
    <xf numFmtId="4" fontId="18" fillId="0" borderId="55" xfId="0" applyNumberFormat="1" applyFont="1" applyFill="1" applyBorder="1" applyAlignment="1" applyProtection="1">
      <protection locked="0"/>
    </xf>
    <xf numFmtId="164" fontId="46" fillId="25" borderId="61" xfId="39" applyNumberFormat="1" applyFont="1" applyFill="1" applyBorder="1" applyAlignment="1" applyProtection="1">
      <protection locked="0"/>
    </xf>
    <xf numFmtId="164" fontId="46" fillId="0" borderId="70" xfId="39" quotePrefix="1" applyNumberFormat="1" applyFont="1" applyFill="1" applyBorder="1" applyAlignment="1" applyProtection="1">
      <alignment horizontal="right"/>
    </xf>
    <xf numFmtId="164" fontId="46" fillId="0" borderId="54" xfId="39" quotePrefix="1" applyNumberFormat="1" applyFont="1" applyFill="1" applyBorder="1" applyAlignment="1" applyProtection="1">
      <alignment horizontal="right"/>
    </xf>
    <xf numFmtId="164" fontId="46" fillId="0" borderId="68" xfId="39" quotePrefix="1" applyNumberFormat="1" applyFont="1" applyFill="1" applyBorder="1" applyAlignment="1" applyProtection="1">
      <alignment horizontal="right"/>
    </xf>
    <xf numFmtId="164" fontId="46" fillId="0" borderId="62" xfId="39" quotePrefix="1" applyNumberFormat="1" applyFont="1" applyFill="1" applyBorder="1" applyAlignment="1" applyProtection="1">
      <alignment horizontal="right"/>
    </xf>
    <xf numFmtId="164" fontId="23" fillId="25" borderId="111" xfId="0" quotePrefix="1" applyNumberFormat="1" applyFont="1" applyFill="1" applyBorder="1" applyAlignment="1" applyProtection="1"/>
    <xf numFmtId="39" fontId="46" fillId="25" borderId="113" xfId="39" applyFont="1" applyFill="1" applyBorder="1" applyAlignment="1">
      <alignment wrapText="1"/>
    </xf>
    <xf numFmtId="0" fontId="23" fillId="27" borderId="110" xfId="0" applyFont="1" applyFill="1" applyBorder="1" applyAlignment="1" applyProtection="1"/>
    <xf numFmtId="164" fontId="46" fillId="25" borderId="54" xfId="39" quotePrefix="1" applyNumberFormat="1" applyFont="1" applyFill="1" applyBorder="1" applyAlignment="1" applyProtection="1">
      <alignment horizontal="right"/>
    </xf>
    <xf numFmtId="164" fontId="46" fillId="25" borderId="60" xfId="0" quotePrefix="1" applyNumberFormat="1" applyFont="1" applyFill="1" applyBorder="1" applyAlignment="1" applyProtection="1"/>
    <xf numFmtId="164" fontId="46" fillId="25" borderId="118" xfId="0" quotePrefix="1" applyNumberFormat="1" applyFont="1" applyFill="1" applyBorder="1" applyAlignment="1" applyProtection="1"/>
    <xf numFmtId="164" fontId="46" fillId="25" borderId="64" xfId="0" quotePrefix="1" applyNumberFormat="1" applyFont="1" applyFill="1" applyBorder="1" applyAlignment="1" applyProtection="1"/>
    <xf numFmtId="164" fontId="46" fillId="25" borderId="119" xfId="0" quotePrefix="1" applyNumberFormat="1" applyFont="1" applyFill="1" applyBorder="1" applyAlignment="1" applyProtection="1"/>
    <xf numFmtId="164" fontId="46" fillId="25" borderId="120" xfId="0" quotePrefix="1" applyNumberFormat="1" applyFont="1" applyFill="1" applyBorder="1" applyAlignment="1" applyProtection="1"/>
    <xf numFmtId="164" fontId="46" fillId="25" borderId="53" xfId="0" quotePrefix="1" applyNumberFormat="1" applyFont="1" applyFill="1" applyBorder="1" applyAlignment="1" applyProtection="1"/>
    <xf numFmtId="4" fontId="23" fillId="25" borderId="60" xfId="0" quotePrefix="1" applyNumberFormat="1" applyFont="1" applyFill="1" applyBorder="1" applyAlignment="1" applyProtection="1"/>
    <xf numFmtId="4" fontId="46" fillId="25" borderId="60" xfId="0" quotePrefix="1" applyNumberFormat="1" applyFont="1" applyFill="1" applyBorder="1" applyAlignment="1" applyProtection="1"/>
    <xf numFmtId="164" fontId="46" fillId="25" borderId="92" xfId="0" quotePrefix="1" applyNumberFormat="1" applyFont="1" applyFill="1" applyBorder="1" applyAlignment="1" applyProtection="1"/>
    <xf numFmtId="164" fontId="43" fillId="0" borderId="68" xfId="0" quotePrefix="1" applyNumberFormat="1" applyFont="1" applyBorder="1" applyAlignment="1" applyProtection="1"/>
    <xf numFmtId="0" fontId="18" fillId="0" borderId="67" xfId="0" applyFont="1" applyFill="1" applyBorder="1" applyAlignment="1" applyProtection="1">
      <alignment horizontal="center"/>
      <protection locked="0"/>
    </xf>
    <xf numFmtId="0" fontId="18" fillId="0" borderId="68" xfId="0" applyFont="1" applyFill="1" applyBorder="1" applyAlignment="1" applyProtection="1">
      <alignment horizontal="left"/>
      <protection locked="0"/>
    </xf>
    <xf numFmtId="0" fontId="43" fillId="0" borderId="68" xfId="0" applyFont="1" applyFill="1" applyBorder="1" applyAlignment="1" applyProtection="1">
      <alignment horizontal="left" wrapText="1"/>
      <protection locked="0"/>
    </xf>
    <xf numFmtId="4" fontId="17" fillId="0" borderId="67" xfId="0" applyNumberFormat="1" applyFont="1" applyFill="1" applyBorder="1" applyAlignment="1" applyProtection="1">
      <protection locked="0"/>
    </xf>
    <xf numFmtId="4" fontId="17" fillId="0" borderId="68" xfId="0" applyNumberFormat="1" applyFont="1" applyFill="1" applyBorder="1" applyAlignment="1" applyProtection="1">
      <protection locked="0"/>
    </xf>
    <xf numFmtId="4" fontId="18" fillId="0" borderId="68" xfId="0" applyNumberFormat="1" applyFont="1" applyFill="1" applyBorder="1" applyAlignment="1" applyProtection="1">
      <alignment horizontal="left"/>
      <protection locked="0"/>
    </xf>
    <xf numFmtId="4" fontId="18" fillId="0" borderId="68" xfId="0" applyNumberFormat="1" applyFont="1" applyFill="1" applyBorder="1" applyAlignment="1" applyProtection="1">
      <alignment horizontal="right"/>
      <protection locked="0"/>
    </xf>
    <xf numFmtId="4" fontId="18" fillId="0" borderId="121" xfId="0" applyNumberFormat="1" applyFont="1" applyFill="1" applyBorder="1" applyAlignment="1" applyProtection="1">
      <alignment horizontal="right"/>
      <protection locked="0"/>
    </xf>
    <xf numFmtId="164" fontId="43" fillId="0" borderId="122" xfId="0" quotePrefix="1" applyNumberFormat="1" applyFont="1" applyBorder="1" applyAlignment="1" applyProtection="1"/>
    <xf numFmtId="0" fontId="18" fillId="0" borderId="122" xfId="0" applyFont="1" applyFill="1" applyBorder="1" applyAlignment="1" applyProtection="1">
      <alignment horizontal="center"/>
      <protection locked="0"/>
    </xf>
    <xf numFmtId="0" fontId="18" fillId="0" borderId="122" xfId="0" applyFont="1" applyFill="1" applyBorder="1" applyAlignment="1" applyProtection="1">
      <alignment horizontal="left"/>
      <protection locked="0"/>
    </xf>
    <xf numFmtId="0" fontId="43" fillId="0" borderId="122" xfId="0" applyFont="1" applyFill="1" applyBorder="1" applyAlignment="1" applyProtection="1">
      <alignment horizontal="left" wrapText="1"/>
      <protection locked="0"/>
    </xf>
    <xf numFmtId="4" fontId="17" fillId="0" borderId="122" xfId="0" applyNumberFormat="1" applyFont="1" applyFill="1" applyBorder="1" applyAlignment="1" applyProtection="1">
      <protection locked="0"/>
    </xf>
    <xf numFmtId="4" fontId="17" fillId="0" borderId="124" xfId="0" applyNumberFormat="1" applyFont="1" applyFill="1" applyBorder="1" applyAlignment="1" applyProtection="1">
      <protection locked="0"/>
    </xf>
    <xf numFmtId="164" fontId="46" fillId="25" borderId="60" xfId="39" applyNumberFormat="1" applyFont="1" applyFill="1" applyBorder="1" applyAlignment="1"/>
    <xf numFmtId="4" fontId="43" fillId="25" borderId="60" xfId="0" applyNumberFormat="1" applyFont="1" applyFill="1" applyBorder="1" applyAlignment="1">
      <alignment horizontal="right"/>
    </xf>
    <xf numFmtId="4" fontId="17" fillId="25" borderId="60" xfId="0" applyNumberFormat="1" applyFont="1" applyFill="1" applyBorder="1" applyAlignment="1" applyProtection="1">
      <protection locked="0"/>
    </xf>
    <xf numFmtId="4" fontId="18" fillId="0" borderId="122" xfId="0" applyNumberFormat="1" applyFont="1" applyFill="1" applyBorder="1" applyAlignment="1" applyProtection="1">
      <alignment horizontal="left"/>
      <protection locked="0"/>
    </xf>
    <xf numFmtId="0" fontId="18" fillId="0" borderId="125" xfId="0" applyFont="1" applyFill="1" applyBorder="1" applyAlignment="1" applyProtection="1">
      <alignment horizontal="left"/>
      <protection locked="0"/>
    </xf>
    <xf numFmtId="4" fontId="18" fillId="25" borderId="60" xfId="0" applyNumberFormat="1" applyFont="1" applyFill="1" applyBorder="1" applyAlignment="1" applyProtection="1">
      <alignment horizontal="right"/>
      <protection locked="0"/>
    </xf>
    <xf numFmtId="4" fontId="18" fillId="25" borderId="92" xfId="0" applyNumberFormat="1" applyFont="1" applyFill="1" applyBorder="1" applyAlignment="1" applyProtection="1">
      <alignment horizontal="right"/>
      <protection locked="0"/>
    </xf>
    <xf numFmtId="49" fontId="17" fillId="25" borderId="115" xfId="39" applyNumberFormat="1" applyFont="1" applyFill="1" applyBorder="1" applyAlignment="1">
      <alignment horizontal="left"/>
    </xf>
    <xf numFmtId="49" fontId="23" fillId="25" borderId="116" xfId="39" applyNumberFormat="1" applyFont="1" applyFill="1" applyBorder="1" applyAlignment="1">
      <alignment horizontal="right"/>
    </xf>
    <xf numFmtId="164" fontId="23" fillId="25" borderId="74" xfId="39" applyNumberFormat="1" applyFont="1" applyFill="1" applyBorder="1" applyAlignment="1"/>
    <xf numFmtId="164" fontId="23" fillId="28" borderId="126" xfId="0" quotePrefix="1" applyNumberFormat="1" applyFont="1" applyFill="1" applyBorder="1" applyAlignment="1" applyProtection="1"/>
    <xf numFmtId="164" fontId="23" fillId="25" borderId="72" xfId="0" quotePrefix="1" applyNumberFormat="1" applyFont="1" applyFill="1" applyBorder="1" applyAlignment="1" applyProtection="1"/>
    <xf numFmtId="164" fontId="23" fillId="25" borderId="100" xfId="0" quotePrefix="1" applyNumberFormat="1" applyFont="1" applyFill="1" applyBorder="1" applyAlignment="1" applyProtection="1"/>
    <xf numFmtId="164" fontId="23" fillId="25" borderId="111" xfId="39" applyNumberFormat="1" applyFont="1" applyFill="1" applyBorder="1" applyAlignment="1"/>
    <xf numFmtId="39" fontId="23" fillId="25" borderId="113" xfId="39" applyFont="1" applyFill="1" applyBorder="1" applyAlignment="1">
      <alignment wrapText="1"/>
    </xf>
    <xf numFmtId="39" fontId="23" fillId="25" borderId="109" xfId="39" applyFont="1" applyFill="1" applyBorder="1" applyAlignment="1">
      <alignment wrapText="1"/>
    </xf>
    <xf numFmtId="0" fontId="17" fillId="0" borderId="128" xfId="0" applyFont="1" applyBorder="1" applyAlignment="1" applyProtection="1"/>
    <xf numFmtId="164" fontId="17" fillId="0" borderId="0" xfId="0" applyNumberFormat="1" applyFont="1" applyFill="1" applyBorder="1" applyAlignment="1" applyProtection="1"/>
    <xf numFmtId="164" fontId="23" fillId="25" borderId="129" xfId="0" quotePrefix="1" applyNumberFormat="1" applyFont="1" applyFill="1" applyBorder="1" applyAlignment="1" applyProtection="1"/>
    <xf numFmtId="164" fontId="23" fillId="25" borderId="131" xfId="0" quotePrefix="1" applyNumberFormat="1" applyFont="1" applyFill="1" applyBorder="1" applyAlignment="1" applyProtection="1"/>
    <xf numFmtId="164" fontId="46" fillId="25" borderId="0" xfId="39" quotePrefix="1" applyNumberFormat="1" applyFont="1" applyFill="1" applyBorder="1" applyAlignment="1" applyProtection="1">
      <alignment horizontal="right"/>
    </xf>
    <xf numFmtId="164" fontId="46" fillId="25" borderId="116" xfId="39" quotePrefix="1" applyNumberFormat="1" applyFont="1" applyFill="1" applyBorder="1" applyAlignment="1" applyProtection="1">
      <alignment horizontal="right"/>
    </xf>
    <xf numFmtId="164" fontId="46" fillId="25" borderId="73" xfId="39" quotePrefix="1" applyNumberFormat="1" applyFont="1" applyFill="1" applyBorder="1" applyAlignment="1" applyProtection="1">
      <alignment horizontal="right"/>
    </xf>
    <xf numFmtId="4" fontId="46" fillId="0" borderId="57" xfId="39" quotePrefix="1" applyNumberFormat="1" applyFont="1" applyFill="1" applyBorder="1" applyAlignment="1" applyProtection="1">
      <alignment horizontal="right"/>
    </xf>
    <xf numFmtId="4" fontId="46" fillId="25" borderId="130" xfId="39" quotePrefix="1" applyNumberFormat="1" applyFont="1" applyFill="1" applyBorder="1" applyAlignment="1" applyProtection="1">
      <alignment horizontal="right"/>
    </xf>
    <xf numFmtId="4" fontId="46" fillId="0" borderId="54" xfId="39" quotePrefix="1" applyNumberFormat="1" applyFont="1" applyFill="1" applyBorder="1" applyAlignment="1" applyProtection="1">
      <alignment horizontal="right"/>
    </xf>
    <xf numFmtId="4" fontId="46" fillId="27" borderId="62" xfId="39" quotePrefix="1" applyNumberFormat="1" applyFont="1" applyFill="1" applyBorder="1" applyAlignment="1" applyProtection="1">
      <alignment horizontal="right"/>
    </xf>
    <xf numFmtId="4" fontId="46" fillId="27" borderId="54" xfId="39" quotePrefix="1" applyNumberFormat="1" applyFont="1" applyFill="1" applyBorder="1" applyAlignment="1" applyProtection="1">
      <alignment horizontal="right"/>
    </xf>
    <xf numFmtId="4" fontId="46" fillId="0" borderId="68" xfId="39" quotePrefix="1" applyNumberFormat="1" applyFont="1" applyFill="1" applyBorder="1" applyAlignment="1" applyProtection="1">
      <alignment horizontal="right"/>
    </xf>
    <xf numFmtId="4" fontId="46" fillId="27" borderId="114" xfId="39" quotePrefix="1" applyNumberFormat="1" applyFont="1" applyFill="1" applyBorder="1" applyAlignment="1" applyProtection="1">
      <alignment horizontal="right"/>
    </xf>
    <xf numFmtId="4" fontId="46" fillId="0" borderId="62" xfId="39" quotePrefix="1" applyNumberFormat="1" applyFont="1" applyFill="1" applyBorder="1" applyAlignment="1" applyProtection="1">
      <alignment horizontal="right"/>
    </xf>
    <xf numFmtId="4" fontId="46" fillId="27" borderId="69" xfId="39" quotePrefix="1" applyNumberFormat="1" applyFont="1" applyFill="1" applyBorder="1" applyAlignment="1" applyProtection="1">
      <alignment horizontal="right"/>
    </xf>
    <xf numFmtId="4" fontId="46" fillId="0" borderId="127" xfId="39" quotePrefix="1" applyNumberFormat="1" applyFont="1" applyFill="1" applyBorder="1" applyAlignment="1" applyProtection="1">
      <alignment horizontal="right"/>
    </xf>
    <xf numFmtId="4" fontId="46" fillId="25" borderId="123" xfId="39" quotePrefix="1" applyNumberFormat="1" applyFont="1" applyFill="1" applyBorder="1" applyAlignment="1" applyProtection="1">
      <alignment horizontal="right"/>
    </xf>
    <xf numFmtId="4" fontId="46" fillId="0" borderId="118" xfId="39" quotePrefix="1" applyNumberFormat="1" applyFont="1" applyFill="1" applyBorder="1" applyAlignment="1" applyProtection="1">
      <alignment horizontal="right"/>
    </xf>
    <xf numFmtId="4" fontId="46" fillId="0" borderId="55" xfId="39" quotePrefix="1" applyNumberFormat="1" applyFont="1" applyFill="1" applyBorder="1" applyAlignment="1" applyProtection="1">
      <alignment horizontal="right"/>
    </xf>
    <xf numFmtId="4" fontId="46" fillId="28" borderId="62" xfId="39" quotePrefix="1" applyNumberFormat="1" applyFont="1" applyFill="1" applyBorder="1" applyAlignment="1" applyProtection="1">
      <alignment horizontal="right"/>
    </xf>
    <xf numFmtId="164" fontId="23" fillId="27" borderId="68" xfId="0" quotePrefix="1" applyNumberFormat="1" applyFont="1" applyFill="1" applyBorder="1" applyAlignment="1" applyProtection="1"/>
    <xf numFmtId="0" fontId="52" fillId="27" borderId="93" xfId="0" applyFont="1" applyFill="1" applyBorder="1"/>
    <xf numFmtId="4" fontId="29" fillId="0" borderId="18" xfId="40" applyNumberFormat="1" applyFont="1" applyFill="1" applyBorder="1" applyAlignment="1" applyProtection="1">
      <alignment horizontal="right" vertical="center" shrinkToFit="1"/>
      <protection locked="0"/>
    </xf>
    <xf numFmtId="4" fontId="27" fillId="20" borderId="132" xfId="40" applyNumberFormat="1" applyFont="1" applyFill="1" applyBorder="1" applyAlignment="1" applyProtection="1">
      <alignment horizontal="right" vertical="center" shrinkToFit="1"/>
    </xf>
    <xf numFmtId="4" fontId="27" fillId="20" borderId="133" xfId="40" applyNumberFormat="1" applyFont="1" applyFill="1" applyBorder="1" applyAlignment="1" applyProtection="1">
      <alignment horizontal="right" vertical="center" shrinkToFit="1"/>
    </xf>
    <xf numFmtId="4" fontId="27" fillId="20" borderId="134" xfId="40" applyNumberFormat="1" applyFont="1" applyFill="1" applyBorder="1" applyAlignment="1" applyProtection="1">
      <alignment horizontal="right" vertical="center" shrinkToFit="1"/>
    </xf>
    <xf numFmtId="4" fontId="29" fillId="0" borderId="135" xfId="40" applyNumberFormat="1" applyFont="1" applyFill="1" applyBorder="1" applyAlignment="1" applyProtection="1">
      <alignment horizontal="right" vertical="center" shrinkToFit="1"/>
      <protection locked="0"/>
    </xf>
    <xf numFmtId="4" fontId="27" fillId="0" borderId="136" xfId="40" applyNumberFormat="1" applyFont="1" applyFill="1" applyBorder="1" applyAlignment="1" applyProtection="1">
      <alignment horizontal="right" vertical="center" shrinkToFit="1"/>
      <protection locked="0"/>
    </xf>
    <xf numFmtId="4" fontId="23" fillId="0" borderId="137" xfId="40" applyNumberFormat="1" applyFont="1" applyBorder="1"/>
    <xf numFmtId="0" fontId="36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4" fillId="0" borderId="0" xfId="0" applyNumberFormat="1" applyFont="1" applyFill="1" applyBorder="1" applyAlignment="1" applyProtection="1"/>
    <xf numFmtId="0" fontId="55" fillId="0" borderId="0" xfId="0" applyNumberFormat="1" applyFont="1" applyFill="1" applyBorder="1" applyAlignment="1" applyProtection="1"/>
    <xf numFmtId="0" fontId="56" fillId="0" borderId="0" xfId="0" applyNumberFormat="1" applyFont="1" applyFill="1" applyBorder="1" applyAlignment="1" applyProtection="1"/>
    <xf numFmtId="0" fontId="57" fillId="0" borderId="0" xfId="0" applyFont="1"/>
    <xf numFmtId="0" fontId="28" fillId="0" borderId="33" xfId="4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27" fillId="0" borderId="9" xfId="46" applyNumberFormat="1" applyFont="1" applyFill="1" applyBorder="1" applyAlignment="1" applyProtection="1">
      <alignment horizontal="left" vertical="center" wrapText="1"/>
      <protection hidden="1"/>
    </xf>
    <xf numFmtId="0" fontId="23" fillId="0" borderId="9" xfId="42" applyFont="1" applyBorder="1" applyAlignment="1">
      <alignment horizontal="left" vertical="center" wrapText="1"/>
    </xf>
    <xf numFmtId="0" fontId="23" fillId="19" borderId="13" xfId="40" applyFont="1" applyFill="1" applyBorder="1" applyAlignment="1">
      <alignment horizontal="center" vertical="center"/>
    </xf>
    <xf numFmtId="0" fontId="23" fillId="19" borderId="0" xfId="40" applyFont="1" applyFill="1" applyBorder="1" applyAlignment="1">
      <alignment horizontal="center" vertical="center"/>
    </xf>
    <xf numFmtId="0" fontId="23" fillId="19" borderId="28" xfId="40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8" xfId="0" applyFont="1" applyBorder="1"/>
    <xf numFmtId="4" fontId="46" fillId="27" borderId="60" xfId="39" quotePrefix="1" applyNumberFormat="1" applyFont="1" applyFill="1" applyBorder="1" applyAlignment="1" applyProtection="1">
      <alignment horizontal="right"/>
    </xf>
    <xf numFmtId="0" fontId="1" fillId="0" borderId="0" xfId="0" applyFont="1"/>
    <xf numFmtId="0" fontId="0" fillId="0" borderId="13" xfId="0" applyBorder="1"/>
    <xf numFmtId="0" fontId="0" fillId="0" borderId="94" xfId="0" applyBorder="1" applyAlignment="1">
      <alignment horizontal="center"/>
    </xf>
    <xf numFmtId="0" fontId="0" fillId="0" borderId="87" xfId="0" applyBorder="1" applyAlignment="1">
      <alignment horizontal="center"/>
    </xf>
    <xf numFmtId="4" fontId="46" fillId="0" borderId="69" xfId="39" quotePrefix="1" applyNumberFormat="1" applyFont="1" applyFill="1" applyBorder="1" applyAlignment="1" applyProtection="1">
      <alignment horizontal="right"/>
    </xf>
    <xf numFmtId="0" fontId="20" fillId="0" borderId="8" xfId="0" applyFont="1" applyBorder="1" applyAlignment="1">
      <alignment horizontal="left" vertical="center"/>
    </xf>
    <xf numFmtId="0" fontId="21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/>
    </xf>
    <xf numFmtId="0" fontId="21" fillId="0" borderId="8" xfId="0" applyFont="1" applyBorder="1" applyAlignment="1">
      <alignment horizontal="left"/>
    </xf>
    <xf numFmtId="0" fontId="21" fillId="18" borderId="8" xfId="0" applyFont="1" applyFill="1" applyBorder="1" applyAlignment="1">
      <alignment horizontal="left" wrapText="1"/>
    </xf>
    <xf numFmtId="0" fontId="22" fillId="0" borderId="8" xfId="0" applyFont="1" applyBorder="1" applyAlignment="1">
      <alignment horizontal="left" wrapText="1"/>
    </xf>
    <xf numFmtId="0" fontId="21" fillId="18" borderId="8" xfId="0" applyFont="1" applyFill="1" applyBorder="1" applyAlignment="1">
      <alignment horizontal="left"/>
    </xf>
    <xf numFmtId="0" fontId="21" fillId="0" borderId="8" xfId="0" applyFont="1" applyBorder="1"/>
    <xf numFmtId="49" fontId="27" fillId="0" borderId="148" xfId="46" applyNumberFormat="1" applyFont="1" applyFill="1" applyBorder="1" applyAlignment="1" applyProtection="1">
      <alignment horizontal="left" vertical="center" wrapText="1"/>
      <protection hidden="1"/>
    </xf>
    <xf numFmtId="49" fontId="27" fillId="0" borderId="149" xfId="46" applyNumberFormat="1" applyFont="1" applyFill="1" applyBorder="1" applyAlignment="1" applyProtection="1">
      <alignment horizontal="left" vertical="center" wrapText="1"/>
      <protection hidden="1"/>
    </xf>
    <xf numFmtId="49" fontId="27" fillId="0" borderId="36" xfId="46" applyNumberFormat="1" applyFont="1" applyFill="1" applyBorder="1" applyAlignment="1" applyProtection="1">
      <alignment horizontal="left" vertical="center" wrapText="1"/>
      <protection hidden="1"/>
    </xf>
    <xf numFmtId="49" fontId="27" fillId="0" borderId="37" xfId="46" applyNumberFormat="1" applyFont="1" applyFill="1" applyBorder="1" applyAlignment="1" applyProtection="1">
      <alignment horizontal="left" vertical="center" wrapText="1"/>
      <protection hidden="1"/>
    </xf>
    <xf numFmtId="0" fontId="23" fillId="0" borderId="13" xfId="42" applyFont="1" applyBorder="1" applyAlignment="1" applyProtection="1">
      <alignment horizontal="left"/>
      <protection locked="0"/>
    </xf>
    <xf numFmtId="0" fontId="23" fillId="0" borderId="0" xfId="42" applyFont="1" applyBorder="1" applyAlignment="1" applyProtection="1">
      <alignment horizontal="left"/>
      <protection locked="0"/>
    </xf>
    <xf numFmtId="0" fontId="23" fillId="0" borderId="28" xfId="42" applyFont="1" applyBorder="1" applyAlignment="1" applyProtection="1">
      <alignment horizontal="left"/>
      <protection locked="0"/>
    </xf>
    <xf numFmtId="0" fontId="25" fillId="0" borderId="13" xfId="42" applyFont="1" applyBorder="1" applyAlignment="1">
      <alignment horizontal="center"/>
    </xf>
    <xf numFmtId="0" fontId="25" fillId="0" borderId="0" xfId="42" applyFont="1" applyBorder="1" applyAlignment="1">
      <alignment horizontal="center"/>
    </xf>
    <xf numFmtId="0" fontId="25" fillId="0" borderId="28" xfId="42" applyFont="1" applyBorder="1" applyAlignment="1">
      <alignment horizontal="center"/>
    </xf>
    <xf numFmtId="49" fontId="27" fillId="0" borderId="10" xfId="46" applyNumberFormat="1" applyFont="1" applyFill="1" applyBorder="1" applyAlignment="1" applyProtection="1">
      <alignment horizontal="center" vertical="center" wrapText="1"/>
      <protection hidden="1"/>
    </xf>
    <xf numFmtId="49" fontId="27" fillId="0" borderId="11" xfId="46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42" applyFont="1" applyBorder="1" applyAlignment="1">
      <alignment horizontal="center"/>
    </xf>
    <xf numFmtId="0" fontId="23" fillId="19" borderId="29" xfId="40" applyFont="1" applyFill="1" applyBorder="1" applyAlignment="1">
      <alignment horizontal="center" vertical="center"/>
    </xf>
    <xf numFmtId="0" fontId="23" fillId="19" borderId="22" xfId="40" applyFont="1" applyFill="1" applyBorder="1" applyAlignment="1">
      <alignment horizontal="center" vertical="center"/>
    </xf>
    <xf numFmtId="0" fontId="23" fillId="19" borderId="30" xfId="40" applyFont="1" applyFill="1" applyBorder="1" applyAlignment="1">
      <alignment horizontal="center" vertical="center"/>
    </xf>
    <xf numFmtId="49" fontId="27" fillId="0" borderId="10" xfId="46" applyNumberFormat="1" applyFont="1" applyFill="1" applyBorder="1" applyAlignment="1" applyProtection="1">
      <alignment horizontal="left" vertical="center" wrapText="1"/>
      <protection hidden="1"/>
    </xf>
    <xf numFmtId="49" fontId="27" fillId="0" borderId="11" xfId="46" applyNumberFormat="1" applyFont="1" applyFill="1" applyBorder="1" applyAlignment="1" applyProtection="1">
      <alignment horizontal="left" vertical="center" wrapText="1"/>
      <protection hidden="1"/>
    </xf>
    <xf numFmtId="49" fontId="23" fillId="28" borderId="101" xfId="0" applyNumberFormat="1" applyFont="1" applyFill="1" applyBorder="1" applyAlignment="1">
      <alignment horizontal="left" wrapText="1"/>
    </xf>
    <xf numFmtId="49" fontId="23" fillId="28" borderId="65" xfId="0" applyNumberFormat="1" applyFont="1" applyFill="1" applyBorder="1" applyAlignment="1">
      <alignment horizontal="left" wrapText="1"/>
    </xf>
    <xf numFmtId="49" fontId="23" fillId="25" borderId="99" xfId="0" applyNumberFormat="1" applyFont="1" applyFill="1" applyBorder="1" applyAlignment="1">
      <alignment horizontal="left" wrapText="1"/>
    </xf>
    <xf numFmtId="49" fontId="23" fillId="25" borderId="64" xfId="0" applyNumberFormat="1" applyFont="1" applyFill="1" applyBorder="1" applyAlignment="1">
      <alignment horizontal="left" wrapText="1"/>
    </xf>
    <xf numFmtId="49" fontId="23" fillId="25" borderId="112" xfId="0" applyNumberFormat="1" applyFont="1" applyFill="1" applyBorder="1" applyAlignment="1">
      <alignment horizontal="left" wrapText="1"/>
    </xf>
    <xf numFmtId="49" fontId="23" fillId="28" borderId="99" xfId="0" applyNumberFormat="1" applyFont="1" applyFill="1" applyBorder="1" applyAlignment="1">
      <alignment horizontal="left" wrapText="1"/>
    </xf>
    <xf numFmtId="49" fontId="23" fillId="28" borderId="64" xfId="0" applyNumberFormat="1" applyFont="1" applyFill="1" applyBorder="1" applyAlignment="1">
      <alignment horizontal="left" wrapText="1"/>
    </xf>
    <xf numFmtId="164" fontId="25" fillId="23" borderId="82" xfId="39" applyNumberFormat="1" applyFont="1" applyFill="1" applyBorder="1" applyAlignment="1" applyProtection="1">
      <alignment horizontal="center" vertical="center" wrapText="1"/>
    </xf>
    <xf numFmtId="164" fontId="25" fillId="23" borderId="84" xfId="39" applyNumberFormat="1" applyFont="1" applyFill="1" applyBorder="1" applyAlignment="1" applyProtection="1">
      <alignment horizontal="center" vertical="center" wrapText="1"/>
    </xf>
    <xf numFmtId="4" fontId="25" fillId="24" borderId="81" xfId="0" applyNumberFormat="1" applyFont="1" applyFill="1" applyBorder="1" applyAlignment="1">
      <alignment horizontal="center" vertical="center" wrapText="1"/>
    </xf>
    <xf numFmtId="4" fontId="25" fillId="24" borderId="75" xfId="0" applyNumberFormat="1" applyFont="1" applyFill="1" applyBorder="1" applyAlignment="1">
      <alignment horizontal="center" vertical="center" wrapText="1"/>
    </xf>
    <xf numFmtId="0" fontId="35" fillId="22" borderId="40" xfId="0" applyFont="1" applyFill="1" applyBorder="1" applyAlignment="1" applyProtection="1">
      <alignment horizontal="center"/>
      <protection locked="0"/>
    </xf>
    <xf numFmtId="0" fontId="35" fillId="22" borderId="41" xfId="0" applyFont="1" applyFill="1" applyBorder="1" applyAlignment="1" applyProtection="1">
      <alignment horizontal="center"/>
      <protection locked="0"/>
    </xf>
    <xf numFmtId="0" fontId="35" fillId="22" borderId="42" xfId="0" applyFont="1" applyFill="1" applyBorder="1" applyAlignment="1" applyProtection="1">
      <alignment horizontal="center"/>
      <protection locked="0"/>
    </xf>
    <xf numFmtId="0" fontId="50" fillId="0" borderId="0" xfId="0" applyNumberFormat="1" applyFont="1" applyFill="1" applyBorder="1" applyAlignment="1" applyProtection="1">
      <alignment horizontal="center" vertical="center"/>
      <protection locked="0"/>
    </xf>
    <xf numFmtId="3" fontId="36" fillId="0" borderId="0" xfId="0" quotePrefix="1" applyNumberFormat="1" applyFont="1" applyBorder="1" applyAlignment="1" applyProtection="1">
      <alignment horizontal="left"/>
      <protection locked="0"/>
    </xf>
    <xf numFmtId="49" fontId="25" fillId="0" borderId="80" xfId="39" applyNumberFormat="1" applyFont="1" applyFill="1" applyBorder="1" applyAlignment="1" applyProtection="1">
      <alignment horizontal="left" vertical="center" wrapText="1"/>
    </xf>
    <xf numFmtId="0" fontId="21" fillId="0" borderId="83" xfId="0" applyFont="1" applyBorder="1" applyAlignment="1">
      <alignment vertical="center" wrapText="1"/>
    </xf>
    <xf numFmtId="49" fontId="25" fillId="0" borderId="48" xfId="39" quotePrefix="1" applyNumberFormat="1" applyFont="1" applyBorder="1" applyAlignment="1">
      <alignment horizontal="right" vertical="center" wrapText="1"/>
    </xf>
    <xf numFmtId="0" fontId="39" fillId="0" borderId="44" xfId="0" applyFont="1" applyBorder="1" applyAlignment="1">
      <alignment horizontal="right" vertical="center" wrapText="1"/>
    </xf>
    <xf numFmtId="39" fontId="25" fillId="0" borderId="48" xfId="39" applyFont="1" applyFill="1" applyBorder="1" applyAlignment="1" applyProtection="1">
      <alignment horizontal="center" vertical="center" wrapText="1"/>
    </xf>
    <xf numFmtId="0" fontId="39" fillId="0" borderId="44" xfId="0" applyFont="1" applyBorder="1" applyAlignment="1">
      <alignment vertical="center" wrapText="1"/>
    </xf>
    <xf numFmtId="164" fontId="25" fillId="23" borderId="46" xfId="39" applyNumberFormat="1" applyFont="1" applyFill="1" applyBorder="1" applyAlignment="1" applyProtection="1">
      <alignment horizontal="center" vertical="center" wrapText="1"/>
    </xf>
    <xf numFmtId="0" fontId="33" fillId="23" borderId="45" xfId="48" applyFont="1" applyFill="1" applyBorder="1" applyAlignment="1">
      <alignment horizontal="center" vertical="center" wrapText="1"/>
    </xf>
    <xf numFmtId="164" fontId="51" fillId="23" borderId="46" xfId="39" applyNumberFormat="1" applyFont="1" applyFill="1" applyBorder="1" applyAlignment="1" applyProtection="1">
      <alignment horizontal="center" vertical="center" wrapText="1"/>
    </xf>
    <xf numFmtId="0" fontId="34" fillId="23" borderId="45" xfId="48" applyFont="1" applyFill="1" applyBorder="1" applyAlignment="1">
      <alignment horizontal="center" vertical="center" wrapText="1"/>
    </xf>
    <xf numFmtId="164" fontId="25" fillId="23" borderId="81" xfId="39" applyNumberFormat="1" applyFont="1" applyFill="1" applyBorder="1" applyAlignment="1" applyProtection="1">
      <alignment horizontal="left" vertical="center" wrapText="1"/>
    </xf>
    <xf numFmtId="164" fontId="25" fillId="23" borderId="75" xfId="39" applyNumberFormat="1" applyFont="1" applyFill="1" applyBorder="1" applyAlignment="1" applyProtection="1">
      <alignment horizontal="left" vertical="center" wrapText="1"/>
    </xf>
    <xf numFmtId="3" fontId="49" fillId="0" borderId="0" xfId="0" applyNumberFormat="1" applyFont="1" applyBorder="1" applyAlignment="1" applyProtection="1">
      <alignment horizontal="left"/>
      <protection locked="0"/>
    </xf>
    <xf numFmtId="49" fontId="23" fillId="0" borderId="99" xfId="0" applyNumberFormat="1" applyFont="1" applyBorder="1" applyAlignment="1">
      <alignment horizontal="left" wrapText="1"/>
    </xf>
    <xf numFmtId="49" fontId="23" fillId="0" borderId="64" xfId="0" applyNumberFormat="1" applyFont="1" applyBorder="1" applyAlignment="1">
      <alignment horizontal="left" wrapText="1"/>
    </xf>
    <xf numFmtId="49" fontId="23" fillId="0" borderId="89" xfId="39" applyNumberFormat="1" applyFont="1" applyFill="1" applyBorder="1" applyAlignment="1">
      <alignment horizontal="center" wrapText="1"/>
    </xf>
    <xf numFmtId="49" fontId="23" fillId="0" borderId="43" xfId="39" applyNumberFormat="1" applyFont="1" applyFill="1" applyBorder="1" applyAlignment="1">
      <alignment horizontal="center" wrapText="1"/>
    </xf>
    <xf numFmtId="49" fontId="23" fillId="0" borderId="66" xfId="39" applyNumberFormat="1" applyFont="1" applyFill="1" applyBorder="1" applyAlignment="1">
      <alignment horizontal="center" wrapText="1"/>
    </xf>
    <xf numFmtId="49" fontId="23" fillId="0" borderId="115" xfId="0" applyNumberFormat="1" applyFont="1" applyBorder="1" applyAlignment="1">
      <alignment horizontal="left" wrapText="1"/>
    </xf>
    <xf numFmtId="49" fontId="23" fillId="0" borderId="116" xfId="0" applyNumberFormat="1" applyFont="1" applyBorder="1" applyAlignment="1">
      <alignment horizontal="left" wrapText="1"/>
    </xf>
    <xf numFmtId="49" fontId="23" fillId="0" borderId="117" xfId="0" applyNumberFormat="1" applyFont="1" applyBorder="1" applyAlignment="1">
      <alignment horizontal="left" wrapText="1"/>
    </xf>
    <xf numFmtId="164" fontId="25" fillId="23" borderId="81" xfId="39" applyNumberFormat="1" applyFont="1" applyFill="1" applyBorder="1" applyAlignment="1" applyProtection="1">
      <alignment horizontal="center" vertical="center" wrapText="1"/>
    </xf>
    <xf numFmtId="164" fontId="25" fillId="23" borderId="75" xfId="39" applyNumberFormat="1" applyFont="1" applyFill="1" applyBorder="1" applyAlignment="1" applyProtection="1">
      <alignment horizontal="center" vertical="center" wrapText="1"/>
    </xf>
    <xf numFmtId="49" fontId="23" fillId="0" borderId="91" xfId="39" applyNumberFormat="1" applyFont="1" applyFill="1" applyBorder="1" applyAlignment="1">
      <alignment wrapText="1"/>
    </xf>
    <xf numFmtId="0" fontId="18" fillId="0" borderId="56" xfId="0" applyNumberFormat="1" applyFont="1" applyFill="1" applyBorder="1" applyAlignment="1" applyProtection="1">
      <alignment wrapText="1"/>
    </xf>
    <xf numFmtId="0" fontId="18" fillId="0" borderId="110" xfId="0" applyNumberFormat="1" applyFont="1" applyFill="1" applyBorder="1" applyAlignment="1" applyProtection="1">
      <alignment wrapText="1"/>
    </xf>
    <xf numFmtId="4" fontId="25" fillId="21" borderId="81" xfId="0" applyNumberFormat="1" applyFont="1" applyFill="1" applyBorder="1" applyAlignment="1">
      <alignment horizontal="center" vertical="center" wrapText="1"/>
    </xf>
    <xf numFmtId="4" fontId="25" fillId="21" borderId="75" xfId="0" applyNumberFormat="1" applyFont="1" applyFill="1" applyBorder="1" applyAlignment="1">
      <alignment horizontal="center" vertical="center" wrapText="1"/>
    </xf>
    <xf numFmtId="164" fontId="51" fillId="23" borderId="81" xfId="39" applyNumberFormat="1" applyFont="1" applyFill="1" applyBorder="1" applyAlignment="1" applyProtection="1">
      <alignment horizontal="center" vertical="center" wrapText="1"/>
    </xf>
    <xf numFmtId="164" fontId="51" fillId="23" borderId="75" xfId="39" applyNumberFormat="1" applyFont="1" applyFill="1" applyBorder="1" applyAlignment="1" applyProtection="1">
      <alignment horizontal="center" vertical="center" wrapText="1"/>
    </xf>
    <xf numFmtId="0" fontId="53" fillId="0" borderId="138" xfId="0" applyNumberFormat="1" applyFont="1" applyFill="1" applyBorder="1" applyAlignment="1" applyProtection="1">
      <alignment vertical="top" wrapText="1"/>
    </xf>
    <xf numFmtId="0" fontId="53" fillId="0" borderId="140" xfId="0" applyNumberFormat="1" applyFont="1" applyFill="1" applyBorder="1" applyAlignment="1" applyProtection="1">
      <alignment vertical="top" wrapText="1"/>
    </xf>
    <xf numFmtId="0" fontId="56" fillId="0" borderId="139" xfId="0" applyNumberFormat="1" applyFont="1" applyFill="1" applyBorder="1" applyAlignment="1" applyProtection="1">
      <alignment horizontal="left" vertical="top"/>
    </xf>
    <xf numFmtId="0" fontId="56" fillId="0" borderId="141" xfId="0" applyNumberFormat="1" applyFont="1" applyFill="1" applyBorder="1" applyAlignment="1" applyProtection="1">
      <alignment horizontal="left" vertical="top"/>
    </xf>
    <xf numFmtId="0" fontId="53" fillId="0" borderId="142" xfId="0" applyNumberFormat="1" applyFont="1" applyFill="1" applyBorder="1" applyAlignment="1" applyProtection="1">
      <alignment vertical="top" wrapText="1"/>
    </xf>
    <xf numFmtId="0" fontId="53" fillId="0" borderId="144" xfId="0" applyNumberFormat="1" applyFont="1" applyFill="1" applyBorder="1" applyAlignment="1" applyProtection="1">
      <alignment vertical="top" wrapText="1"/>
    </xf>
    <xf numFmtId="0" fontId="56" fillId="0" borderId="143" xfId="0" applyNumberFormat="1" applyFont="1" applyFill="1" applyBorder="1" applyAlignment="1" applyProtection="1">
      <alignment horizontal="left" vertical="top" wrapText="1"/>
    </xf>
    <xf numFmtId="0" fontId="56" fillId="0" borderId="145" xfId="0" applyNumberFormat="1" applyFont="1" applyFill="1" applyBorder="1" applyAlignment="1" applyProtection="1">
      <alignment horizontal="left" vertical="top" wrapText="1"/>
    </xf>
    <xf numFmtId="0" fontId="56" fillId="0" borderId="141" xfId="0" applyNumberFormat="1" applyFont="1" applyFill="1" applyBorder="1" applyAlignment="1" applyProtection="1">
      <alignment horizontal="left" vertical="top" wrapText="1"/>
    </xf>
    <xf numFmtId="0" fontId="53" fillId="0" borderId="146" xfId="0" applyNumberFormat="1" applyFont="1" applyFill="1" applyBorder="1" applyAlignment="1" applyProtection="1">
      <alignment vertical="top" wrapText="1"/>
    </xf>
    <xf numFmtId="0" fontId="56" fillId="0" borderId="147" xfId="0" applyNumberFormat="1" applyFont="1" applyFill="1" applyBorder="1" applyAlignment="1" applyProtection="1">
      <alignment horizontal="left" vertical="top" wrapText="1"/>
    </xf>
    <xf numFmtId="0" fontId="56" fillId="0" borderId="143" xfId="0" applyNumberFormat="1" applyFont="1" applyFill="1" applyBorder="1" applyAlignment="1" applyProtection="1">
      <alignment vertical="top" wrapText="1"/>
    </xf>
    <xf numFmtId="0" fontId="56" fillId="0" borderId="145" xfId="0" applyNumberFormat="1" applyFont="1" applyFill="1" applyBorder="1" applyAlignment="1" applyProtection="1">
      <alignment vertical="top" wrapText="1"/>
    </xf>
    <xf numFmtId="0" fontId="56" fillId="0" borderId="141" xfId="0" applyNumberFormat="1" applyFont="1" applyFill="1" applyBorder="1" applyAlignment="1" applyProtection="1">
      <alignment vertical="top" wrapText="1"/>
    </xf>
  </cellXfs>
  <cellStyles count="5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_RASHODI ODV.KUOLTU" xfId="48"/>
    <cellStyle name="Normal 3" xfId="38"/>
    <cellStyle name="Normal 3 2 2" xfId="49"/>
    <cellStyle name="Normal 4" xfId="39"/>
    <cellStyle name="Normal 5" xfId="40"/>
    <cellStyle name="Normal 6" xfId="1"/>
    <cellStyle name="Normal_Podaci" xfId="46"/>
    <cellStyle name="Normalno 2" xfId="41"/>
    <cellStyle name="Normalno 2 2" xfId="42"/>
    <cellStyle name="Normalno 2_Copy of Tablica 2 rashodi.-sš-2018-20" xfId="43"/>
    <cellStyle name="Obično_List1" xfId="44"/>
    <cellStyle name="Obično_List7" xfId="47"/>
    <cellStyle name="Total 2" xfId="45"/>
  </cellStyles>
  <dxfs count="7">
    <dxf>
      <font>
        <color theme="0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A3" sqref="A3:J3"/>
    </sheetView>
  </sheetViews>
  <sheetFormatPr defaultRowHeight="15" x14ac:dyDescent="0.25"/>
  <cols>
    <col min="5" max="5" width="27.42578125" customWidth="1"/>
    <col min="6" max="10" width="15.7109375" customWidth="1"/>
  </cols>
  <sheetData>
    <row r="1" spans="1:10" ht="39" customHeight="1" x14ac:dyDescent="0.25">
      <c r="A1" s="426" t="s">
        <v>0</v>
      </c>
      <c r="B1" s="426"/>
      <c r="C1" s="426"/>
      <c r="D1" s="426"/>
      <c r="E1" s="426"/>
      <c r="F1" s="426"/>
      <c r="G1" s="426"/>
      <c r="H1" s="426"/>
      <c r="I1" s="426"/>
      <c r="J1" s="426"/>
    </row>
    <row r="2" spans="1:10" ht="33" customHeight="1" x14ac:dyDescent="0.25">
      <c r="A2" s="426"/>
      <c r="B2" s="426"/>
      <c r="C2" s="426"/>
      <c r="D2" s="426"/>
      <c r="E2" s="426"/>
      <c r="F2" s="426"/>
      <c r="G2" s="426"/>
      <c r="H2" s="426"/>
      <c r="I2" s="426"/>
      <c r="J2" s="426"/>
    </row>
    <row r="3" spans="1:10" ht="135" customHeight="1" x14ac:dyDescent="0.25">
      <c r="A3" s="428" t="s">
        <v>467</v>
      </c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8" customHeight="1" x14ac:dyDescent="0.25">
      <c r="A4" s="429" t="s">
        <v>1</v>
      </c>
      <c r="B4" s="429"/>
      <c r="C4" s="429"/>
      <c r="D4" s="429"/>
      <c r="E4" s="429"/>
      <c r="F4" s="429"/>
      <c r="G4" s="429"/>
      <c r="H4" s="429"/>
      <c r="I4" s="429"/>
      <c r="J4" s="429"/>
    </row>
    <row r="5" spans="1:10" ht="15.75" x14ac:dyDescent="0.25">
      <c r="A5" s="427"/>
      <c r="B5" s="427"/>
      <c r="C5" s="427"/>
      <c r="D5" s="427"/>
      <c r="E5" s="427"/>
      <c r="F5" s="427"/>
      <c r="G5" s="427"/>
      <c r="H5" s="427"/>
      <c r="I5" s="427"/>
      <c r="J5" s="427"/>
    </row>
    <row r="6" spans="1:10" ht="45" customHeight="1" x14ac:dyDescent="0.25">
      <c r="A6" s="427"/>
      <c r="B6" s="427"/>
      <c r="C6" s="427"/>
      <c r="D6" s="427"/>
      <c r="E6" s="427"/>
      <c r="F6" s="1" t="s">
        <v>17</v>
      </c>
      <c r="G6" s="1" t="s">
        <v>2</v>
      </c>
      <c r="H6" s="1" t="s">
        <v>18</v>
      </c>
      <c r="I6" s="1" t="s">
        <v>19</v>
      </c>
      <c r="J6" s="1" t="s">
        <v>20</v>
      </c>
    </row>
    <row r="7" spans="1:10" ht="15.75" x14ac:dyDescent="0.25">
      <c r="A7" s="433" t="s">
        <v>3</v>
      </c>
      <c r="B7" s="433"/>
      <c r="C7" s="433"/>
      <c r="D7" s="433"/>
      <c r="E7" s="433"/>
      <c r="F7" s="4">
        <v>14822518</v>
      </c>
      <c r="G7" s="4">
        <f>H7-F7</f>
        <v>339643</v>
      </c>
      <c r="H7" s="4">
        <f>H8+H9</f>
        <v>15162161</v>
      </c>
      <c r="I7" s="4">
        <f>I8+I9</f>
        <v>14201000</v>
      </c>
      <c r="J7" s="4">
        <f>J8+J9</f>
        <v>14168000</v>
      </c>
    </row>
    <row r="8" spans="1:10" ht="15.75" x14ac:dyDescent="0.25">
      <c r="A8" s="430" t="s">
        <v>4</v>
      </c>
      <c r="B8" s="430"/>
      <c r="C8" s="430"/>
      <c r="D8" s="430"/>
      <c r="E8" s="430"/>
      <c r="F8" s="2">
        <v>14766318</v>
      </c>
      <c r="G8" s="2">
        <f t="shared" ref="G8:G13" si="0">H8-F8</f>
        <v>221582</v>
      </c>
      <c r="H8" s="2">
        <v>14987900</v>
      </c>
      <c r="I8" s="2">
        <v>13902000</v>
      </c>
      <c r="J8" s="2">
        <v>13867000</v>
      </c>
    </row>
    <row r="9" spans="1:10" ht="15.75" x14ac:dyDescent="0.25">
      <c r="A9" s="430" t="s">
        <v>5</v>
      </c>
      <c r="B9" s="430"/>
      <c r="C9" s="430"/>
      <c r="D9" s="430"/>
      <c r="E9" s="430"/>
      <c r="F9" s="2">
        <v>56200</v>
      </c>
      <c r="G9" s="2">
        <f t="shared" si="0"/>
        <v>118061</v>
      </c>
      <c r="H9" s="2">
        <v>174261</v>
      </c>
      <c r="I9" s="2">
        <v>299000</v>
      </c>
      <c r="J9" s="2">
        <v>301000</v>
      </c>
    </row>
    <row r="10" spans="1:10" ht="15.75" x14ac:dyDescent="0.25">
      <c r="A10" s="433" t="s">
        <v>6</v>
      </c>
      <c r="B10" s="433"/>
      <c r="C10" s="433"/>
      <c r="D10" s="433"/>
      <c r="E10" s="433"/>
      <c r="F10" s="4">
        <v>15274140</v>
      </c>
      <c r="G10" s="4">
        <f t="shared" si="0"/>
        <v>-596394</v>
      </c>
      <c r="H10" s="4">
        <f>H11+H12</f>
        <v>14677746</v>
      </c>
      <c r="I10" s="4">
        <f>I11+I12</f>
        <v>14686000</v>
      </c>
      <c r="J10" s="4">
        <f>J11+J12</f>
        <v>14168000</v>
      </c>
    </row>
    <row r="11" spans="1:10" ht="15.75" x14ac:dyDescent="0.25">
      <c r="A11" s="434" t="s">
        <v>7</v>
      </c>
      <c r="B11" s="434"/>
      <c r="C11" s="434"/>
      <c r="D11" s="434"/>
      <c r="E11" s="434"/>
      <c r="F11" s="2">
        <v>15136810</v>
      </c>
      <c r="G11" s="2">
        <f t="shared" si="0"/>
        <v>-724671</v>
      </c>
      <c r="H11" s="2">
        <v>14412139</v>
      </c>
      <c r="I11" s="2">
        <v>14425000</v>
      </c>
      <c r="J11" s="2">
        <v>13905000</v>
      </c>
    </row>
    <row r="12" spans="1:10" ht="15.75" x14ac:dyDescent="0.25">
      <c r="A12" s="430" t="s">
        <v>8</v>
      </c>
      <c r="B12" s="430"/>
      <c r="C12" s="430"/>
      <c r="D12" s="430"/>
      <c r="E12" s="430"/>
      <c r="F12" s="2">
        <v>137330</v>
      </c>
      <c r="G12" s="2">
        <f t="shared" si="0"/>
        <v>128277</v>
      </c>
      <c r="H12" s="2">
        <v>265607</v>
      </c>
      <c r="I12" s="2">
        <v>261000</v>
      </c>
      <c r="J12" s="2">
        <v>263000</v>
      </c>
    </row>
    <row r="13" spans="1:10" ht="15.75" x14ac:dyDescent="0.25">
      <c r="A13" s="433" t="s">
        <v>9</v>
      </c>
      <c r="B13" s="433"/>
      <c r="C13" s="433"/>
      <c r="D13" s="433"/>
      <c r="E13" s="433"/>
      <c r="F13" s="4">
        <f>F7-F10</f>
        <v>-451622</v>
      </c>
      <c r="G13" s="4">
        <f t="shared" si="0"/>
        <v>936037</v>
      </c>
      <c r="H13" s="4">
        <f>H7-H10</f>
        <v>484415</v>
      </c>
      <c r="I13" s="4">
        <f>I7-I10</f>
        <v>-485000</v>
      </c>
      <c r="J13" s="4">
        <f>J7-J10</f>
        <v>0</v>
      </c>
    </row>
    <row r="14" spans="1:10" ht="15.75" x14ac:dyDescent="0.25">
      <c r="A14" s="427"/>
      <c r="B14" s="427"/>
      <c r="C14" s="427"/>
      <c r="D14" s="427"/>
      <c r="E14" s="427"/>
      <c r="F14" s="427"/>
      <c r="G14" s="427"/>
      <c r="H14" s="427"/>
      <c r="I14" s="427"/>
      <c r="J14" s="427"/>
    </row>
    <row r="15" spans="1:10" ht="45" customHeight="1" x14ac:dyDescent="0.25">
      <c r="A15" s="427"/>
      <c r="B15" s="427"/>
      <c r="C15" s="427"/>
      <c r="D15" s="427"/>
      <c r="E15" s="427"/>
      <c r="F15" s="1" t="s">
        <v>17</v>
      </c>
      <c r="G15" s="1" t="s">
        <v>2</v>
      </c>
      <c r="H15" s="1" t="s">
        <v>18</v>
      </c>
      <c r="I15" s="1" t="s">
        <v>19</v>
      </c>
      <c r="J15" s="1" t="s">
        <v>20</v>
      </c>
    </row>
    <row r="16" spans="1:10" ht="33" customHeight="1" x14ac:dyDescent="0.25">
      <c r="A16" s="431" t="s">
        <v>10</v>
      </c>
      <c r="B16" s="431"/>
      <c r="C16" s="431"/>
      <c r="D16" s="431"/>
      <c r="E16" s="431"/>
      <c r="F16" s="4">
        <v>272649</v>
      </c>
      <c r="G16" s="4">
        <f>H16-F16</f>
        <v>0</v>
      </c>
      <c r="H16" s="4">
        <v>272649</v>
      </c>
      <c r="I16" s="4">
        <v>485000</v>
      </c>
      <c r="J16" s="4"/>
    </row>
    <row r="17" spans="1:10" ht="32.25" customHeight="1" x14ac:dyDescent="0.25">
      <c r="A17" s="431" t="s">
        <v>11</v>
      </c>
      <c r="B17" s="431"/>
      <c r="C17" s="431"/>
      <c r="D17" s="431"/>
      <c r="E17" s="431"/>
      <c r="F17" s="4">
        <v>451622</v>
      </c>
      <c r="G17" s="4">
        <v>-936037</v>
      </c>
      <c r="H17" s="4">
        <v>-484415</v>
      </c>
      <c r="I17" s="4">
        <v>485000</v>
      </c>
      <c r="J17" s="4"/>
    </row>
    <row r="18" spans="1:10" ht="15.75" x14ac:dyDescent="0.25">
      <c r="A18" s="427"/>
      <c r="B18" s="427"/>
      <c r="C18" s="427"/>
      <c r="D18" s="427"/>
      <c r="E18" s="427"/>
      <c r="F18" s="427"/>
      <c r="G18" s="427"/>
      <c r="H18" s="427"/>
      <c r="I18" s="427"/>
      <c r="J18" s="427"/>
    </row>
    <row r="19" spans="1:10" ht="45" customHeight="1" x14ac:dyDescent="0.25">
      <c r="A19" s="427"/>
      <c r="B19" s="427"/>
      <c r="C19" s="427"/>
      <c r="D19" s="427"/>
      <c r="E19" s="427"/>
      <c r="F19" s="1" t="s">
        <v>17</v>
      </c>
      <c r="G19" s="1" t="s">
        <v>2</v>
      </c>
      <c r="H19" s="1" t="s">
        <v>18</v>
      </c>
      <c r="I19" s="1" t="s">
        <v>19</v>
      </c>
      <c r="J19" s="1" t="s">
        <v>20</v>
      </c>
    </row>
    <row r="20" spans="1:10" ht="15.75" x14ac:dyDescent="0.25">
      <c r="A20" s="430" t="s">
        <v>12</v>
      </c>
      <c r="B20" s="430"/>
      <c r="C20" s="430"/>
      <c r="D20" s="430"/>
      <c r="E20" s="430"/>
      <c r="F20" s="419"/>
      <c r="G20" s="419"/>
      <c r="H20" s="419"/>
      <c r="I20" s="419"/>
      <c r="J20" s="419"/>
    </row>
    <row r="21" spans="1:10" ht="15.75" x14ac:dyDescent="0.25">
      <c r="A21" s="430" t="s">
        <v>13</v>
      </c>
      <c r="B21" s="430"/>
      <c r="C21" s="430"/>
      <c r="D21" s="430"/>
      <c r="E21" s="430"/>
      <c r="F21" s="419"/>
      <c r="G21" s="419"/>
      <c r="H21" s="419"/>
      <c r="I21" s="419"/>
      <c r="J21" s="419"/>
    </row>
    <row r="22" spans="1:10" ht="15.75" x14ac:dyDescent="0.25">
      <c r="A22" s="433" t="s">
        <v>14</v>
      </c>
      <c r="B22" s="433"/>
      <c r="C22" s="433"/>
      <c r="D22" s="433"/>
      <c r="E22" s="433"/>
      <c r="F22" s="5">
        <f>F20-F21</f>
        <v>0</v>
      </c>
      <c r="G22" s="5">
        <f>G20-G21</f>
        <v>0</v>
      </c>
      <c r="H22" s="5">
        <f>H20-H21</f>
        <v>0</v>
      </c>
      <c r="I22" s="5">
        <f>I20-I21</f>
        <v>0</v>
      </c>
      <c r="J22" s="5">
        <f>J20-J21</f>
        <v>0</v>
      </c>
    </row>
    <row r="23" spans="1:10" ht="15.75" x14ac:dyDescent="0.25">
      <c r="A23" s="427"/>
      <c r="B23" s="427"/>
      <c r="C23" s="427"/>
      <c r="D23" s="427"/>
      <c r="E23" s="427"/>
      <c r="F23" s="427"/>
      <c r="G23" s="427"/>
      <c r="H23" s="427"/>
      <c r="I23" s="427"/>
      <c r="J23" s="427"/>
    </row>
    <row r="24" spans="1:10" ht="15.75" x14ac:dyDescent="0.25">
      <c r="A24" s="430" t="s">
        <v>15</v>
      </c>
      <c r="B24" s="430"/>
      <c r="C24" s="430"/>
      <c r="D24" s="430"/>
      <c r="E24" s="430"/>
      <c r="F24" s="3">
        <f>IF((F13+F17+F22)&lt;&gt;0,"NESLAGANJE ZBROJA",(F13+F17+F22))</f>
        <v>0</v>
      </c>
      <c r="G24" s="3">
        <f>IF((G13+G17+G22)&lt;&gt;0,"NESLAGANJE ZBROJA",(G13+G17+G22))</f>
        <v>0</v>
      </c>
      <c r="H24" s="3">
        <f>IF((H13+H17+H22)&lt;&gt;0,"NESLAGANJE ZBROJA",(H13+H17+H22))</f>
        <v>0</v>
      </c>
      <c r="I24" s="3">
        <f>IF((I13+I17+I22)&lt;&gt;0,"NESLAGANJE ZBROJA",(I13+I17+I22))</f>
        <v>0</v>
      </c>
      <c r="J24" s="3">
        <f>IF((J13+J17+J22)&lt;&gt;0,"NESLAGANJE ZBROJA",(J13+J17+J22))</f>
        <v>0</v>
      </c>
    </row>
    <row r="25" spans="1:10" ht="15.75" x14ac:dyDescent="0.25">
      <c r="A25" s="427"/>
      <c r="B25" s="427"/>
      <c r="C25" s="427"/>
      <c r="D25" s="427"/>
      <c r="E25" s="427"/>
      <c r="F25" s="427"/>
      <c r="G25" s="427"/>
      <c r="H25" s="427"/>
      <c r="I25" s="427"/>
      <c r="J25" s="427"/>
    </row>
    <row r="26" spans="1:10" ht="48" customHeight="1" x14ac:dyDescent="0.25">
      <c r="A26" s="432" t="s">
        <v>16</v>
      </c>
      <c r="B26" s="432"/>
      <c r="C26" s="432"/>
      <c r="D26" s="432"/>
      <c r="E26" s="432"/>
      <c r="F26" s="432"/>
      <c r="G26" s="432"/>
      <c r="H26" s="432"/>
      <c r="I26" s="432"/>
      <c r="J26" s="432"/>
    </row>
  </sheetData>
  <mergeCells count="25">
    <mergeCell ref="A24:E24"/>
    <mergeCell ref="A17:E17"/>
    <mergeCell ref="A26:J26"/>
    <mergeCell ref="A25:J25"/>
    <mergeCell ref="A7:E7"/>
    <mergeCell ref="A8:E8"/>
    <mergeCell ref="A9:E9"/>
    <mergeCell ref="A11:E11"/>
    <mergeCell ref="A12:E12"/>
    <mergeCell ref="A10:E10"/>
    <mergeCell ref="A23:J23"/>
    <mergeCell ref="A13:E13"/>
    <mergeCell ref="A16:E16"/>
    <mergeCell ref="A20:E20"/>
    <mergeCell ref="A21:E21"/>
    <mergeCell ref="A22:E22"/>
    <mergeCell ref="A1:J2"/>
    <mergeCell ref="A14:J14"/>
    <mergeCell ref="A15:E15"/>
    <mergeCell ref="A18:J18"/>
    <mergeCell ref="A19:E19"/>
    <mergeCell ref="A3:J3"/>
    <mergeCell ref="A4:J4"/>
    <mergeCell ref="A5:J5"/>
    <mergeCell ref="A6:E6"/>
  </mergeCells>
  <pageMargins left="0.25" right="0.25" top="0.75" bottom="0.75" header="0.3" footer="0.3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opLeftCell="A109" workbookViewId="0">
      <selection activeCell="G139" sqref="G139"/>
    </sheetView>
  </sheetViews>
  <sheetFormatPr defaultRowHeight="15" x14ac:dyDescent="0.25"/>
  <cols>
    <col min="1" max="1" width="4" customWidth="1"/>
    <col min="2" max="2" width="6.85546875" customWidth="1"/>
    <col min="3" max="3" width="56.5703125" customWidth="1"/>
    <col min="4" max="4" width="6.5703125" customWidth="1"/>
    <col min="5" max="5" width="13.28515625" customWidth="1"/>
    <col min="6" max="6" width="13.5703125" customWidth="1"/>
    <col min="7" max="7" width="13.28515625" customWidth="1"/>
    <col min="8" max="9" width="12.7109375" customWidth="1"/>
  </cols>
  <sheetData>
    <row r="1" spans="1:9" x14ac:dyDescent="0.25">
      <c r="A1" s="47"/>
      <c r="B1" s="48"/>
      <c r="C1" s="49"/>
      <c r="D1" s="49"/>
      <c r="E1" s="50"/>
      <c r="F1" s="50"/>
      <c r="G1" s="51"/>
      <c r="H1" s="51"/>
      <c r="I1" s="52" t="s">
        <v>21</v>
      </c>
    </row>
    <row r="2" spans="1:9" x14ac:dyDescent="0.25">
      <c r="A2" s="439" t="s">
        <v>22</v>
      </c>
      <c r="B2" s="440"/>
      <c r="C2" s="440"/>
      <c r="D2" s="440"/>
      <c r="E2" s="440"/>
      <c r="F2" s="440"/>
      <c r="G2" s="440"/>
      <c r="H2" s="440"/>
      <c r="I2" s="441"/>
    </row>
    <row r="3" spans="1:9" x14ac:dyDescent="0.25">
      <c r="A3" s="53"/>
      <c r="B3" s="54"/>
      <c r="C3" s="54"/>
      <c r="D3" s="54"/>
      <c r="E3" s="55"/>
      <c r="F3" s="55"/>
      <c r="G3" s="55"/>
      <c r="H3" s="56"/>
      <c r="I3" s="57"/>
    </row>
    <row r="4" spans="1:9" ht="15.75" x14ac:dyDescent="0.25">
      <c r="A4" s="442" t="s">
        <v>466</v>
      </c>
      <c r="B4" s="443"/>
      <c r="C4" s="443"/>
      <c r="D4" s="443"/>
      <c r="E4" s="443"/>
      <c r="F4" s="443"/>
      <c r="G4" s="443"/>
      <c r="H4" s="443"/>
      <c r="I4" s="444"/>
    </row>
    <row r="5" spans="1:9" ht="15.75" x14ac:dyDescent="0.25">
      <c r="A5" s="53"/>
      <c r="B5" s="443"/>
      <c r="C5" s="443"/>
      <c r="D5" s="443"/>
      <c r="E5" s="443"/>
      <c r="F5" s="443"/>
      <c r="G5" s="447"/>
      <c r="H5" s="56"/>
      <c r="I5" s="57"/>
    </row>
    <row r="6" spans="1:9" x14ac:dyDescent="0.25">
      <c r="A6" s="448" t="s">
        <v>23</v>
      </c>
      <c r="B6" s="449"/>
      <c r="C6" s="449"/>
      <c r="D6" s="449"/>
      <c r="E6" s="449"/>
      <c r="F6" s="449"/>
      <c r="G6" s="449"/>
      <c r="H6" s="449"/>
      <c r="I6" s="450"/>
    </row>
    <row r="7" spans="1:9" ht="42.75" customHeight="1" x14ac:dyDescent="0.25">
      <c r="A7" s="53"/>
      <c r="B7" s="39" t="s">
        <v>24</v>
      </c>
      <c r="C7" s="40" t="s">
        <v>25</v>
      </c>
      <c r="D7" s="41" t="s">
        <v>26</v>
      </c>
      <c r="E7" s="46" t="s">
        <v>213</v>
      </c>
      <c r="F7" s="45" t="s">
        <v>214</v>
      </c>
      <c r="G7" s="43" t="s">
        <v>215</v>
      </c>
      <c r="H7" s="42" t="s">
        <v>27</v>
      </c>
      <c r="I7" s="58" t="s">
        <v>28</v>
      </c>
    </row>
    <row r="8" spans="1:9" ht="24.95" customHeight="1" x14ac:dyDescent="0.25">
      <c r="A8" s="53"/>
      <c r="B8" s="6">
        <v>6</v>
      </c>
      <c r="C8" s="7" t="s">
        <v>29</v>
      </c>
      <c r="D8" s="7"/>
      <c r="E8" s="22">
        <f>E9+E35+E64+E74+E84+E81</f>
        <v>12948853</v>
      </c>
      <c r="F8" s="44">
        <f>G8-E8</f>
        <v>-583622</v>
      </c>
      <c r="G8" s="397">
        <f>G9+G35+G64+G74+G84+G81</f>
        <v>12365231</v>
      </c>
      <c r="H8" s="25">
        <f>H9+H35+H64+H74+H84+H81</f>
        <v>12277000</v>
      </c>
      <c r="I8" s="29">
        <f>I9+I35+I64+I74+I84+I81</f>
        <v>12231000</v>
      </c>
    </row>
    <row r="9" spans="1:9" ht="24.95" customHeight="1" x14ac:dyDescent="0.25">
      <c r="A9" s="59" t="s">
        <v>30</v>
      </c>
      <c r="B9" s="6">
        <v>63</v>
      </c>
      <c r="C9" s="7" t="s">
        <v>31</v>
      </c>
      <c r="D9" s="7"/>
      <c r="E9" s="22">
        <f>E10+E13+E18+E21+E24+E27+E30</f>
        <v>12580003</v>
      </c>
      <c r="F9" s="44">
        <f t="shared" ref="F9:F34" si="0">G9-E9</f>
        <v>-485148</v>
      </c>
      <c r="G9" s="34">
        <f>G10+G13+G18+G21+G24+G27+G30+G33</f>
        <v>12094855</v>
      </c>
      <c r="H9" s="25">
        <f>H10+H13+H18+H21+H24+H27+H30+H33</f>
        <v>12081000</v>
      </c>
      <c r="I9" s="29">
        <f>I10+I13+I18+I21+I24+I27+I30+I33</f>
        <v>12034000</v>
      </c>
    </row>
    <row r="10" spans="1:9" ht="24.95" customHeight="1" x14ac:dyDescent="0.25">
      <c r="A10" s="53"/>
      <c r="B10" s="8">
        <v>631</v>
      </c>
      <c r="C10" s="9" t="s">
        <v>32</v>
      </c>
      <c r="D10" s="9"/>
      <c r="E10" s="22">
        <f>E11+E12</f>
        <v>0</v>
      </c>
      <c r="F10" s="44">
        <f t="shared" si="0"/>
        <v>0</v>
      </c>
      <c r="G10" s="34">
        <f>G11+G12</f>
        <v>0</v>
      </c>
      <c r="H10" s="25">
        <f>H11+H12</f>
        <v>0</v>
      </c>
      <c r="I10" s="29">
        <f>I11+I12</f>
        <v>0</v>
      </c>
    </row>
    <row r="11" spans="1:9" ht="24.95" customHeight="1" x14ac:dyDescent="0.25">
      <c r="A11" s="53"/>
      <c r="B11" s="8">
        <v>6311</v>
      </c>
      <c r="C11" s="9" t="s">
        <v>33</v>
      </c>
      <c r="D11" s="9"/>
      <c r="E11" s="23"/>
      <c r="F11" s="44">
        <f t="shared" si="0"/>
        <v>0</v>
      </c>
      <c r="G11" s="396"/>
      <c r="H11" s="26"/>
      <c r="I11" s="30"/>
    </row>
    <row r="12" spans="1:9" ht="24.95" customHeight="1" x14ac:dyDescent="0.25">
      <c r="A12" s="53"/>
      <c r="B12" s="8">
        <v>6312</v>
      </c>
      <c r="C12" s="9" t="s">
        <v>34</v>
      </c>
      <c r="D12" s="9"/>
      <c r="E12" s="23"/>
      <c r="F12" s="44">
        <f t="shared" si="0"/>
        <v>0</v>
      </c>
      <c r="G12" s="396"/>
      <c r="H12" s="26"/>
      <c r="I12" s="30"/>
    </row>
    <row r="13" spans="1:9" ht="24.95" customHeight="1" x14ac:dyDescent="0.25">
      <c r="A13" s="53"/>
      <c r="B13" s="8">
        <v>632</v>
      </c>
      <c r="C13" s="9" t="s">
        <v>35</v>
      </c>
      <c r="D13" s="9"/>
      <c r="E13" s="22">
        <f>SUM(E14:E17)</f>
        <v>0</v>
      </c>
      <c r="F13" s="44">
        <f t="shared" si="0"/>
        <v>0</v>
      </c>
      <c r="G13" s="34">
        <f>SUM(G14:G17)</f>
        <v>0</v>
      </c>
      <c r="H13" s="25">
        <f>SUM(H14:H17)</f>
        <v>0</v>
      </c>
      <c r="I13" s="29">
        <f>SUM(I14:I17)</f>
        <v>0</v>
      </c>
    </row>
    <row r="14" spans="1:9" ht="24.95" customHeight="1" x14ac:dyDescent="0.25">
      <c r="A14" s="53"/>
      <c r="B14" s="8">
        <v>6321</v>
      </c>
      <c r="C14" s="9" t="s">
        <v>36</v>
      </c>
      <c r="D14" s="9"/>
      <c r="E14" s="23"/>
      <c r="F14" s="44">
        <f t="shared" si="0"/>
        <v>0</v>
      </c>
      <c r="G14" s="396"/>
      <c r="H14" s="26"/>
      <c r="I14" s="30"/>
    </row>
    <row r="15" spans="1:9" ht="24.95" customHeight="1" x14ac:dyDescent="0.25">
      <c r="A15" s="53"/>
      <c r="B15" s="8">
        <v>6322</v>
      </c>
      <c r="C15" s="9" t="s">
        <v>37</v>
      </c>
      <c r="D15" s="9"/>
      <c r="E15" s="23"/>
      <c r="F15" s="44">
        <f t="shared" si="0"/>
        <v>0</v>
      </c>
      <c r="G15" s="396"/>
      <c r="H15" s="26"/>
      <c r="I15" s="30"/>
    </row>
    <row r="16" spans="1:9" ht="24.95" customHeight="1" x14ac:dyDescent="0.25">
      <c r="A16" s="53"/>
      <c r="B16" s="8">
        <v>6323</v>
      </c>
      <c r="C16" s="9" t="s">
        <v>38</v>
      </c>
      <c r="D16" s="9" t="s">
        <v>39</v>
      </c>
      <c r="E16" s="23"/>
      <c r="F16" s="44">
        <f t="shared" si="0"/>
        <v>0</v>
      </c>
      <c r="G16" s="396"/>
      <c r="H16" s="26"/>
      <c r="I16" s="30"/>
    </row>
    <row r="17" spans="1:9" ht="24.95" customHeight="1" x14ac:dyDescent="0.25">
      <c r="A17" s="53"/>
      <c r="B17" s="8">
        <v>6324</v>
      </c>
      <c r="C17" s="9" t="s">
        <v>40</v>
      </c>
      <c r="D17" s="9" t="s">
        <v>39</v>
      </c>
      <c r="E17" s="23"/>
      <c r="F17" s="44">
        <f t="shared" si="0"/>
        <v>0</v>
      </c>
      <c r="G17" s="396"/>
      <c r="H17" s="26"/>
      <c r="I17" s="30"/>
    </row>
    <row r="18" spans="1:9" ht="24.95" customHeight="1" x14ac:dyDescent="0.25">
      <c r="A18" s="53"/>
      <c r="B18" s="8">
        <v>633</v>
      </c>
      <c r="C18" s="9" t="s">
        <v>41</v>
      </c>
      <c r="D18" s="9"/>
      <c r="E18" s="22">
        <f>SUM(E19:E20)</f>
        <v>0</v>
      </c>
      <c r="F18" s="44">
        <f t="shared" si="0"/>
        <v>0</v>
      </c>
      <c r="G18" s="34">
        <f>SUM(G19:G20)</f>
        <v>0</v>
      </c>
      <c r="H18" s="25">
        <f>SUM(H19:H20)</f>
        <v>0</v>
      </c>
      <c r="I18" s="29">
        <f>SUM(I19:I20)</f>
        <v>0</v>
      </c>
    </row>
    <row r="19" spans="1:9" ht="24.95" customHeight="1" x14ac:dyDescent="0.25">
      <c r="A19" s="53"/>
      <c r="B19" s="8">
        <v>6331</v>
      </c>
      <c r="C19" s="9" t="s">
        <v>42</v>
      </c>
      <c r="D19" s="9" t="s">
        <v>43</v>
      </c>
      <c r="E19" s="23"/>
      <c r="F19" s="44">
        <f t="shared" si="0"/>
        <v>0</v>
      </c>
      <c r="G19" s="396"/>
      <c r="H19" s="26"/>
      <c r="I19" s="30"/>
    </row>
    <row r="20" spans="1:9" ht="24.95" customHeight="1" x14ac:dyDescent="0.25">
      <c r="A20" s="53"/>
      <c r="B20" s="8">
        <v>6332</v>
      </c>
      <c r="C20" s="9" t="s">
        <v>44</v>
      </c>
      <c r="D20" s="9" t="s">
        <v>43</v>
      </c>
      <c r="E20" s="23"/>
      <c r="F20" s="44">
        <f t="shared" si="0"/>
        <v>0</v>
      </c>
      <c r="G20" s="396"/>
      <c r="H20" s="26"/>
      <c r="I20" s="30"/>
    </row>
    <row r="21" spans="1:9" ht="24.95" customHeight="1" x14ac:dyDescent="0.25">
      <c r="A21" s="53"/>
      <c r="B21" s="8">
        <v>634</v>
      </c>
      <c r="C21" s="9" t="s">
        <v>45</v>
      </c>
      <c r="D21" s="9"/>
      <c r="E21" s="22">
        <f>SUM(E22:E23)</f>
        <v>0</v>
      </c>
      <c r="F21" s="44">
        <f t="shared" si="0"/>
        <v>0</v>
      </c>
      <c r="G21" s="34">
        <f>SUM(G22:G23)</f>
        <v>0</v>
      </c>
      <c r="H21" s="25">
        <f>SUM(H22:H23)</f>
        <v>0</v>
      </c>
      <c r="I21" s="29">
        <f>SUM(I22:I23)</f>
        <v>0</v>
      </c>
    </row>
    <row r="22" spans="1:9" ht="24.95" customHeight="1" x14ac:dyDescent="0.25">
      <c r="A22" s="53"/>
      <c r="B22" s="8">
        <v>6341</v>
      </c>
      <c r="C22" s="9" t="s">
        <v>46</v>
      </c>
      <c r="D22" s="9" t="s">
        <v>43</v>
      </c>
      <c r="E22" s="23"/>
      <c r="F22" s="44">
        <f t="shared" si="0"/>
        <v>0</v>
      </c>
      <c r="G22" s="396"/>
      <c r="H22" s="26"/>
      <c r="I22" s="30"/>
    </row>
    <row r="23" spans="1:9" ht="24.95" customHeight="1" x14ac:dyDescent="0.25">
      <c r="A23" s="53"/>
      <c r="B23" s="8">
        <v>6342</v>
      </c>
      <c r="C23" s="9" t="s">
        <v>47</v>
      </c>
      <c r="D23" s="9" t="s">
        <v>43</v>
      </c>
      <c r="E23" s="23"/>
      <c r="F23" s="44">
        <f t="shared" si="0"/>
        <v>0</v>
      </c>
      <c r="G23" s="396"/>
      <c r="H23" s="26"/>
      <c r="I23" s="30"/>
    </row>
    <row r="24" spans="1:9" ht="24.95" customHeight="1" x14ac:dyDescent="0.25">
      <c r="A24" s="53"/>
      <c r="B24" s="8">
        <v>635</v>
      </c>
      <c r="C24" s="9" t="s">
        <v>48</v>
      </c>
      <c r="D24" s="9"/>
      <c r="E24" s="22">
        <f>SUM(E25:E26)</f>
        <v>0</v>
      </c>
      <c r="F24" s="44">
        <f t="shared" si="0"/>
        <v>0</v>
      </c>
      <c r="G24" s="34">
        <f>SUM(G25:G26)</f>
        <v>0</v>
      </c>
      <c r="H24" s="25">
        <f>SUM(H25:H26)</f>
        <v>0</v>
      </c>
      <c r="I24" s="29">
        <f>SUM(I25:I26)</f>
        <v>0</v>
      </c>
    </row>
    <row r="25" spans="1:9" ht="24.95" customHeight="1" x14ac:dyDescent="0.25">
      <c r="A25" s="53"/>
      <c r="B25" s="8">
        <v>6351</v>
      </c>
      <c r="C25" s="9" t="s">
        <v>49</v>
      </c>
      <c r="D25" s="9" t="s">
        <v>43</v>
      </c>
      <c r="E25" s="23"/>
      <c r="F25" s="44">
        <f t="shared" si="0"/>
        <v>0</v>
      </c>
      <c r="G25" s="396"/>
      <c r="H25" s="26"/>
      <c r="I25" s="30"/>
    </row>
    <row r="26" spans="1:9" ht="24.95" customHeight="1" x14ac:dyDescent="0.25">
      <c r="A26" s="53"/>
      <c r="B26" s="8">
        <v>6352</v>
      </c>
      <c r="C26" s="9" t="s">
        <v>50</v>
      </c>
      <c r="D26" s="9" t="s">
        <v>43</v>
      </c>
      <c r="E26" s="23"/>
      <c r="F26" s="44">
        <f t="shared" si="0"/>
        <v>0</v>
      </c>
      <c r="G26" s="396"/>
      <c r="H26" s="26"/>
      <c r="I26" s="30"/>
    </row>
    <row r="27" spans="1:9" ht="24.95" customHeight="1" x14ac:dyDescent="0.25">
      <c r="A27" s="53"/>
      <c r="B27" s="6" t="s">
        <v>51</v>
      </c>
      <c r="C27" s="10" t="s">
        <v>52</v>
      </c>
      <c r="D27" s="10"/>
      <c r="E27" s="22">
        <f>SUM(E28:E29)</f>
        <v>12333735</v>
      </c>
      <c r="F27" s="44">
        <f t="shared" si="0"/>
        <v>-992780</v>
      </c>
      <c r="G27" s="34">
        <f>SUM(G28:G29)</f>
        <v>11340955</v>
      </c>
      <c r="H27" s="25">
        <f>SUM(H28:H29)</f>
        <v>11948000</v>
      </c>
      <c r="I27" s="29">
        <f>SUM(I28:I29)</f>
        <v>12027000</v>
      </c>
    </row>
    <row r="28" spans="1:9" ht="24.95" customHeight="1" x14ac:dyDescent="0.25">
      <c r="A28" s="53"/>
      <c r="B28" s="8" t="s">
        <v>53</v>
      </c>
      <c r="C28" s="9" t="s">
        <v>54</v>
      </c>
      <c r="D28" s="9" t="s">
        <v>43</v>
      </c>
      <c r="E28" s="23">
        <v>12333735</v>
      </c>
      <c r="F28" s="44">
        <f t="shared" si="0"/>
        <v>-992780</v>
      </c>
      <c r="G28" s="396">
        <v>11340955</v>
      </c>
      <c r="H28" s="26">
        <v>11948000</v>
      </c>
      <c r="I28" s="30">
        <v>12027000</v>
      </c>
    </row>
    <row r="29" spans="1:9" ht="24.95" customHeight="1" x14ac:dyDescent="0.25">
      <c r="A29" s="53"/>
      <c r="B29" s="8" t="s">
        <v>55</v>
      </c>
      <c r="C29" s="9" t="s">
        <v>56</v>
      </c>
      <c r="D29" s="9" t="s">
        <v>43</v>
      </c>
      <c r="E29" s="23"/>
      <c r="F29" s="44">
        <f t="shared" si="0"/>
        <v>0</v>
      </c>
      <c r="G29" s="396"/>
      <c r="H29" s="26"/>
      <c r="I29" s="30"/>
    </row>
    <row r="30" spans="1:9" ht="24.95" customHeight="1" x14ac:dyDescent="0.25">
      <c r="A30" s="53"/>
      <c r="B30" s="412" t="s">
        <v>57</v>
      </c>
      <c r="C30" s="7" t="s">
        <v>58</v>
      </c>
      <c r="D30" s="9"/>
      <c r="E30" s="22">
        <f>SUM(E31:E32)</f>
        <v>246268</v>
      </c>
      <c r="F30" s="44">
        <f t="shared" si="0"/>
        <v>507632</v>
      </c>
      <c r="G30" s="34">
        <f>SUM(G31:G32)</f>
        <v>753900</v>
      </c>
      <c r="H30" s="25">
        <f>SUM(H31:H32)</f>
        <v>126000</v>
      </c>
      <c r="I30" s="29">
        <f>SUM(I31:I32)</f>
        <v>0</v>
      </c>
    </row>
    <row r="31" spans="1:9" ht="24.95" customHeight="1" x14ac:dyDescent="0.25">
      <c r="A31" s="53"/>
      <c r="B31" s="8" t="s">
        <v>59</v>
      </c>
      <c r="C31" s="9" t="s">
        <v>60</v>
      </c>
      <c r="D31" s="9" t="s">
        <v>61</v>
      </c>
      <c r="E31" s="23">
        <v>246268</v>
      </c>
      <c r="F31" s="44">
        <f t="shared" si="0"/>
        <v>507632</v>
      </c>
      <c r="G31" s="396">
        <v>753900</v>
      </c>
      <c r="H31" s="26">
        <v>126000</v>
      </c>
      <c r="I31" s="30"/>
    </row>
    <row r="32" spans="1:9" ht="24.95" customHeight="1" x14ac:dyDescent="0.25">
      <c r="A32" s="53"/>
      <c r="B32" s="8" t="s">
        <v>62</v>
      </c>
      <c r="C32" s="9" t="s">
        <v>63</v>
      </c>
      <c r="D32" s="9" t="s">
        <v>61</v>
      </c>
      <c r="E32" s="23"/>
      <c r="F32" s="44">
        <f t="shared" si="0"/>
        <v>0</v>
      </c>
      <c r="G32" s="396"/>
      <c r="H32" s="26"/>
      <c r="I32" s="30"/>
    </row>
    <row r="33" spans="1:9" ht="24.95" customHeight="1" x14ac:dyDescent="0.25">
      <c r="A33" s="422"/>
      <c r="B33" s="417">
        <v>639</v>
      </c>
      <c r="C33" s="10" t="s">
        <v>460</v>
      </c>
      <c r="E33" s="22">
        <f>E34</f>
        <v>0</v>
      </c>
      <c r="F33" s="44">
        <f t="shared" si="0"/>
        <v>0</v>
      </c>
      <c r="G33" s="22">
        <f>G34</f>
        <v>0</v>
      </c>
      <c r="H33" s="22">
        <f>H34</f>
        <v>7000</v>
      </c>
      <c r="I33" s="29">
        <f>I34</f>
        <v>7000</v>
      </c>
    </row>
    <row r="34" spans="1:9" ht="24.95" customHeight="1" x14ac:dyDescent="0.25">
      <c r="A34" s="422"/>
      <c r="B34" s="418">
        <v>6393</v>
      </c>
      <c r="C34" s="9" t="s">
        <v>461</v>
      </c>
      <c r="D34" s="9" t="s">
        <v>61</v>
      </c>
      <c r="E34" s="23"/>
      <c r="F34" s="44">
        <f t="shared" si="0"/>
        <v>0</v>
      </c>
      <c r="G34">
        <v>0</v>
      </c>
      <c r="H34" s="396">
        <v>7000</v>
      </c>
      <c r="I34" s="30">
        <v>7000</v>
      </c>
    </row>
    <row r="35" spans="1:9" ht="24.95" customHeight="1" x14ac:dyDescent="0.25">
      <c r="A35" s="59" t="s">
        <v>64</v>
      </c>
      <c r="B35" s="6">
        <v>64</v>
      </c>
      <c r="C35" s="7" t="s">
        <v>65</v>
      </c>
      <c r="D35" s="7"/>
      <c r="E35" s="22">
        <f>E36+E44+E49+E57</f>
        <v>5000</v>
      </c>
      <c r="F35" s="44">
        <f t="shared" ref="F35:F74" si="1">G35-E35</f>
        <v>-4604</v>
      </c>
      <c r="G35" s="34">
        <f>G36+G44+G49+G57</f>
        <v>396</v>
      </c>
      <c r="H35" s="25">
        <f>H36+H44+H49+H57</f>
        <v>0</v>
      </c>
      <c r="I35" s="29">
        <f>I36+I44+I49+I57</f>
        <v>0</v>
      </c>
    </row>
    <row r="36" spans="1:9" ht="24.95" customHeight="1" x14ac:dyDescent="0.25">
      <c r="A36" s="53"/>
      <c r="B36" s="8">
        <v>641</v>
      </c>
      <c r="C36" s="9" t="s">
        <v>66</v>
      </c>
      <c r="D36" s="9"/>
      <c r="E36" s="22">
        <f>SUM(E37:E43)</f>
        <v>5000</v>
      </c>
      <c r="F36" s="44">
        <f t="shared" si="1"/>
        <v>-4604</v>
      </c>
      <c r="G36" s="34">
        <f>SUM(G37:G43)</f>
        <v>396</v>
      </c>
      <c r="H36" s="25">
        <f>SUM(H37:H43)</f>
        <v>0</v>
      </c>
      <c r="I36" s="29">
        <f>SUM(I37:I43)</f>
        <v>0</v>
      </c>
    </row>
    <row r="37" spans="1:9" ht="24.95" customHeight="1" x14ac:dyDescent="0.25">
      <c r="A37" s="53"/>
      <c r="B37" s="8">
        <v>6412</v>
      </c>
      <c r="C37" s="9" t="s">
        <v>67</v>
      </c>
      <c r="D37" s="9"/>
      <c r="E37" s="23"/>
      <c r="F37" s="44">
        <f t="shared" si="1"/>
        <v>0</v>
      </c>
      <c r="G37" s="396"/>
      <c r="H37" s="26"/>
      <c r="I37" s="30"/>
    </row>
    <row r="38" spans="1:9" ht="24.95" customHeight="1" x14ac:dyDescent="0.25">
      <c r="A38" s="53"/>
      <c r="B38" s="8">
        <v>6413</v>
      </c>
      <c r="C38" s="9" t="s">
        <v>68</v>
      </c>
      <c r="D38" s="9" t="s">
        <v>69</v>
      </c>
      <c r="E38" s="23">
        <v>80</v>
      </c>
      <c r="F38" s="44">
        <f t="shared" si="1"/>
        <v>-43</v>
      </c>
      <c r="G38" s="396">
        <v>37</v>
      </c>
      <c r="H38" s="26"/>
      <c r="I38" s="30"/>
    </row>
    <row r="39" spans="1:9" ht="24.95" customHeight="1" x14ac:dyDescent="0.25">
      <c r="A39" s="53"/>
      <c r="B39" s="8">
        <v>6414</v>
      </c>
      <c r="C39" s="9" t="s">
        <v>70</v>
      </c>
      <c r="D39" s="9" t="s">
        <v>69</v>
      </c>
      <c r="E39" s="23"/>
      <c r="F39" s="44">
        <f t="shared" si="1"/>
        <v>0</v>
      </c>
      <c r="G39" s="396"/>
      <c r="H39" s="26"/>
      <c r="I39" s="30"/>
    </row>
    <row r="40" spans="1:9" ht="24.95" customHeight="1" x14ac:dyDescent="0.25">
      <c r="A40" s="53"/>
      <c r="B40" s="8">
        <v>6415</v>
      </c>
      <c r="C40" s="9" t="s">
        <v>71</v>
      </c>
      <c r="D40" s="9" t="s">
        <v>69</v>
      </c>
      <c r="E40" s="23"/>
      <c r="F40" s="44">
        <f t="shared" si="1"/>
        <v>359</v>
      </c>
      <c r="G40" s="396">
        <v>359</v>
      </c>
      <c r="H40" s="26"/>
      <c r="I40" s="30"/>
    </row>
    <row r="41" spans="1:9" ht="24.95" customHeight="1" x14ac:dyDescent="0.25">
      <c r="A41" s="53"/>
      <c r="B41" s="8">
        <v>6416</v>
      </c>
      <c r="C41" s="9" t="s">
        <v>72</v>
      </c>
      <c r="D41" s="9" t="s">
        <v>69</v>
      </c>
      <c r="E41" s="23">
        <v>4920</v>
      </c>
      <c r="F41" s="44">
        <f t="shared" si="1"/>
        <v>-4920</v>
      </c>
      <c r="G41" s="396"/>
      <c r="H41" s="26"/>
      <c r="I41" s="30"/>
    </row>
    <row r="42" spans="1:9" ht="24.95" customHeight="1" x14ac:dyDescent="0.25">
      <c r="A42" s="53"/>
      <c r="B42" s="8">
        <v>6417</v>
      </c>
      <c r="C42" s="9" t="s">
        <v>73</v>
      </c>
      <c r="D42" s="9" t="s">
        <v>69</v>
      </c>
      <c r="E42" s="23"/>
      <c r="F42" s="44">
        <f t="shared" si="1"/>
        <v>0</v>
      </c>
      <c r="G42" s="396"/>
      <c r="H42" s="26"/>
      <c r="I42" s="30"/>
    </row>
    <row r="43" spans="1:9" ht="24.95" customHeight="1" x14ac:dyDescent="0.25">
      <c r="A43" s="53"/>
      <c r="B43" s="8">
        <v>6419</v>
      </c>
      <c r="C43" s="9" t="s">
        <v>74</v>
      </c>
      <c r="D43" s="9"/>
      <c r="E43" s="23"/>
      <c r="F43" s="44">
        <f t="shared" si="1"/>
        <v>0</v>
      </c>
      <c r="G43" s="396"/>
      <c r="H43" s="26"/>
      <c r="I43" s="30"/>
    </row>
    <row r="44" spans="1:9" ht="24.95" customHeight="1" x14ac:dyDescent="0.25">
      <c r="A44" s="53"/>
      <c r="B44" s="8">
        <v>642</v>
      </c>
      <c r="C44" s="9" t="s">
        <v>75</v>
      </c>
      <c r="D44" s="9"/>
      <c r="E44" s="22">
        <f>SUM(E45:E48)</f>
        <v>0</v>
      </c>
      <c r="F44" s="44">
        <f t="shared" si="1"/>
        <v>0</v>
      </c>
      <c r="G44" s="34">
        <f>SUM(G45:G48)</f>
        <v>0</v>
      </c>
      <c r="H44" s="25">
        <f>SUM(H45:H48)</f>
        <v>0</v>
      </c>
      <c r="I44" s="29">
        <f>SUM(I45:I48)</f>
        <v>0</v>
      </c>
    </row>
    <row r="45" spans="1:9" ht="24.95" customHeight="1" x14ac:dyDescent="0.25">
      <c r="A45" s="53"/>
      <c r="B45" s="8">
        <v>6422</v>
      </c>
      <c r="C45" s="9" t="s">
        <v>76</v>
      </c>
      <c r="D45" s="9" t="s">
        <v>69</v>
      </c>
      <c r="E45" s="23"/>
      <c r="F45" s="44">
        <f t="shared" si="1"/>
        <v>0</v>
      </c>
      <c r="G45" s="396"/>
      <c r="H45" s="26"/>
      <c r="I45" s="30"/>
    </row>
    <row r="46" spans="1:9" ht="24.95" customHeight="1" x14ac:dyDescent="0.25">
      <c r="A46" s="53"/>
      <c r="B46" s="8">
        <v>6423</v>
      </c>
      <c r="C46" s="9" t="s">
        <v>77</v>
      </c>
      <c r="D46" s="9" t="s">
        <v>78</v>
      </c>
      <c r="E46" s="23"/>
      <c r="F46" s="44">
        <f t="shared" si="1"/>
        <v>0</v>
      </c>
      <c r="G46" s="396"/>
      <c r="H46" s="26"/>
      <c r="I46" s="30"/>
    </row>
    <row r="47" spans="1:9" ht="24.95" customHeight="1" x14ac:dyDescent="0.25">
      <c r="A47" s="53"/>
      <c r="B47" s="8" t="s">
        <v>79</v>
      </c>
      <c r="C47" s="9" t="s">
        <v>80</v>
      </c>
      <c r="D47" s="9"/>
      <c r="E47" s="23"/>
      <c r="F47" s="44">
        <f t="shared" si="1"/>
        <v>0</v>
      </c>
      <c r="G47" s="396"/>
      <c r="H47" s="26"/>
      <c r="I47" s="30"/>
    </row>
    <row r="48" spans="1:9" ht="24.95" customHeight="1" x14ac:dyDescent="0.25">
      <c r="A48" s="53"/>
      <c r="B48" s="8">
        <v>6429</v>
      </c>
      <c r="C48" s="9" t="s">
        <v>81</v>
      </c>
      <c r="D48" s="9" t="s">
        <v>78</v>
      </c>
      <c r="E48" s="23"/>
      <c r="F48" s="44">
        <f t="shared" si="1"/>
        <v>0</v>
      </c>
      <c r="G48" s="396"/>
      <c r="H48" s="26"/>
      <c r="I48" s="30"/>
    </row>
    <row r="49" spans="1:9" ht="24.95" customHeight="1" x14ac:dyDescent="0.25">
      <c r="A49" s="53"/>
      <c r="B49" s="8">
        <v>643</v>
      </c>
      <c r="C49" s="9" t="s">
        <v>82</v>
      </c>
      <c r="D49" s="9"/>
      <c r="E49" s="22">
        <f>SUM(E50:E56)</f>
        <v>0</v>
      </c>
      <c r="F49" s="44">
        <f t="shared" si="1"/>
        <v>0</v>
      </c>
      <c r="G49" s="34">
        <f>SUM(G50:G56)</f>
        <v>0</v>
      </c>
      <c r="H49" s="25">
        <f>SUM(H50:H56)</f>
        <v>0</v>
      </c>
      <c r="I49" s="29">
        <f>SUM(I50:I56)</f>
        <v>0</v>
      </c>
    </row>
    <row r="50" spans="1:9" ht="24.95" customHeight="1" x14ac:dyDescent="0.25">
      <c r="A50" s="53"/>
      <c r="B50" s="8">
        <v>6431</v>
      </c>
      <c r="C50" s="9" t="s">
        <v>83</v>
      </c>
      <c r="D50" s="9"/>
      <c r="E50" s="23"/>
      <c r="F50" s="44">
        <f t="shared" si="1"/>
        <v>0</v>
      </c>
      <c r="G50" s="396"/>
      <c r="H50" s="26"/>
      <c r="I50" s="30"/>
    </row>
    <row r="51" spans="1:9" ht="24.95" customHeight="1" x14ac:dyDescent="0.25">
      <c r="A51" s="53"/>
      <c r="B51" s="8">
        <v>6432</v>
      </c>
      <c r="C51" s="11" t="s">
        <v>84</v>
      </c>
      <c r="D51" s="11" t="s">
        <v>69</v>
      </c>
      <c r="E51" s="23"/>
      <c r="F51" s="44">
        <f t="shared" si="1"/>
        <v>0</v>
      </c>
      <c r="G51" s="396"/>
      <c r="H51" s="26"/>
      <c r="I51" s="30"/>
    </row>
    <row r="52" spans="1:9" ht="24.95" customHeight="1" x14ac:dyDescent="0.25">
      <c r="A52" s="53"/>
      <c r="B52" s="8">
        <v>6433</v>
      </c>
      <c r="C52" s="11" t="s">
        <v>85</v>
      </c>
      <c r="D52" s="11"/>
      <c r="E52" s="23"/>
      <c r="F52" s="44">
        <f t="shared" si="1"/>
        <v>0</v>
      </c>
      <c r="G52" s="396"/>
      <c r="H52" s="26"/>
      <c r="I52" s="30"/>
    </row>
    <row r="53" spans="1:9" ht="24.95" customHeight="1" x14ac:dyDescent="0.25">
      <c r="A53" s="53"/>
      <c r="B53" s="8">
        <v>6434</v>
      </c>
      <c r="C53" s="9" t="s">
        <v>86</v>
      </c>
      <c r="D53" s="9" t="s">
        <v>69</v>
      </c>
      <c r="E53" s="23"/>
      <c r="F53" s="44">
        <f t="shared" si="1"/>
        <v>0</v>
      </c>
      <c r="G53" s="396"/>
      <c r="H53" s="26"/>
      <c r="I53" s="30"/>
    </row>
    <row r="54" spans="1:9" ht="24.95" customHeight="1" x14ac:dyDescent="0.25">
      <c r="A54" s="53"/>
      <c r="B54" s="8">
        <v>6435</v>
      </c>
      <c r="C54" s="11" t="s">
        <v>87</v>
      </c>
      <c r="D54" s="11"/>
      <c r="E54" s="23"/>
      <c r="F54" s="44">
        <f t="shared" si="1"/>
        <v>0</v>
      </c>
      <c r="G54" s="396"/>
      <c r="H54" s="26"/>
      <c r="I54" s="30"/>
    </row>
    <row r="55" spans="1:9" ht="24.95" customHeight="1" x14ac:dyDescent="0.25">
      <c r="A55" s="53"/>
      <c r="B55" s="8">
        <v>6436</v>
      </c>
      <c r="C55" s="11" t="s">
        <v>88</v>
      </c>
      <c r="D55" s="11" t="s">
        <v>69</v>
      </c>
      <c r="E55" s="23"/>
      <c r="F55" s="44">
        <f t="shared" si="1"/>
        <v>0</v>
      </c>
      <c r="G55" s="396"/>
      <c r="H55" s="26"/>
      <c r="I55" s="30"/>
    </row>
    <row r="56" spans="1:9" ht="24.95" customHeight="1" x14ac:dyDescent="0.25">
      <c r="A56" s="53"/>
      <c r="B56" s="8">
        <v>6437</v>
      </c>
      <c r="C56" s="9" t="s">
        <v>89</v>
      </c>
      <c r="D56" s="9"/>
      <c r="E56" s="23"/>
      <c r="F56" s="44">
        <f t="shared" si="1"/>
        <v>0</v>
      </c>
      <c r="G56" s="396"/>
      <c r="H56" s="26"/>
      <c r="I56" s="30"/>
    </row>
    <row r="57" spans="1:9" ht="24.95" customHeight="1" x14ac:dyDescent="0.25">
      <c r="A57" s="53"/>
      <c r="B57" s="8" t="s">
        <v>90</v>
      </c>
      <c r="C57" s="9" t="s">
        <v>91</v>
      </c>
      <c r="D57" s="9"/>
      <c r="E57" s="22">
        <f>SUM(E58:E63)</f>
        <v>0</v>
      </c>
      <c r="F57" s="44">
        <f t="shared" si="1"/>
        <v>0</v>
      </c>
      <c r="G57" s="34">
        <f>SUM(G58:G63)</f>
        <v>0</v>
      </c>
      <c r="H57" s="25">
        <f>SUM(H58:H63)</f>
        <v>0</v>
      </c>
      <c r="I57" s="29">
        <f>SUM(I58:I63)</f>
        <v>0</v>
      </c>
    </row>
    <row r="58" spans="1:9" ht="24.95" customHeight="1" x14ac:dyDescent="0.25">
      <c r="A58" s="53"/>
      <c r="B58" s="8" t="s">
        <v>92</v>
      </c>
      <c r="C58" s="9" t="s">
        <v>93</v>
      </c>
      <c r="D58" s="9"/>
      <c r="E58" s="23"/>
      <c r="F58" s="44">
        <f t="shared" si="1"/>
        <v>0</v>
      </c>
      <c r="G58" s="396"/>
      <c r="H58" s="26"/>
      <c r="I58" s="30"/>
    </row>
    <row r="59" spans="1:9" ht="24.95" customHeight="1" x14ac:dyDescent="0.25">
      <c r="A59" s="53"/>
      <c r="B59" s="8" t="s">
        <v>94</v>
      </c>
      <c r="C59" s="9" t="s">
        <v>95</v>
      </c>
      <c r="D59" s="9"/>
      <c r="E59" s="23"/>
      <c r="F59" s="44">
        <f t="shared" si="1"/>
        <v>0</v>
      </c>
      <c r="G59" s="396"/>
      <c r="H59" s="26"/>
      <c r="I59" s="30"/>
    </row>
    <row r="60" spans="1:9" ht="24.95" customHeight="1" x14ac:dyDescent="0.25">
      <c r="A60" s="53"/>
      <c r="B60" s="8" t="s">
        <v>96</v>
      </c>
      <c r="C60" s="9" t="s">
        <v>97</v>
      </c>
      <c r="D60" s="9"/>
      <c r="E60" s="23"/>
      <c r="F60" s="44">
        <f t="shared" si="1"/>
        <v>0</v>
      </c>
      <c r="G60" s="396"/>
      <c r="H60" s="26"/>
      <c r="I60" s="30"/>
    </row>
    <row r="61" spans="1:9" ht="24.95" customHeight="1" x14ac:dyDescent="0.25">
      <c r="A61" s="53"/>
      <c r="B61" s="8" t="s">
        <v>98</v>
      </c>
      <c r="C61" s="9" t="s">
        <v>99</v>
      </c>
      <c r="D61" s="9"/>
      <c r="E61" s="23"/>
      <c r="F61" s="44">
        <f t="shared" si="1"/>
        <v>0</v>
      </c>
      <c r="G61" s="396"/>
      <c r="H61" s="26"/>
      <c r="I61" s="30"/>
    </row>
    <row r="62" spans="1:9" ht="24.95" customHeight="1" x14ac:dyDescent="0.25">
      <c r="A62" s="53"/>
      <c r="B62" s="8" t="s">
        <v>100</v>
      </c>
      <c r="C62" s="9" t="s">
        <v>101</v>
      </c>
      <c r="D62" s="9"/>
      <c r="E62" s="23"/>
      <c r="F62" s="44">
        <f t="shared" si="1"/>
        <v>0</v>
      </c>
      <c r="G62" s="396"/>
      <c r="H62" s="26"/>
      <c r="I62" s="30"/>
    </row>
    <row r="63" spans="1:9" ht="24.95" customHeight="1" x14ac:dyDescent="0.25">
      <c r="A63" s="53"/>
      <c r="B63" s="8" t="s">
        <v>102</v>
      </c>
      <c r="C63" s="12" t="s">
        <v>103</v>
      </c>
      <c r="D63" s="12"/>
      <c r="E63" s="23"/>
      <c r="F63" s="44">
        <f t="shared" si="1"/>
        <v>0</v>
      </c>
      <c r="G63" s="396"/>
      <c r="H63" s="26"/>
      <c r="I63" s="30"/>
    </row>
    <row r="64" spans="1:9" ht="24.95" customHeight="1" x14ac:dyDescent="0.25">
      <c r="A64" s="59" t="s">
        <v>104</v>
      </c>
      <c r="B64" s="412">
        <v>65</v>
      </c>
      <c r="C64" s="7" t="s">
        <v>105</v>
      </c>
      <c r="D64" s="7"/>
      <c r="E64" s="22">
        <f>E65+E70</f>
        <v>164800</v>
      </c>
      <c r="F64" s="44">
        <f t="shared" si="1"/>
        <v>-81062</v>
      </c>
      <c r="G64" s="34">
        <f>G65+G70</f>
        <v>83738</v>
      </c>
      <c r="H64" s="25">
        <f>H65+H70</f>
        <v>9000</v>
      </c>
      <c r="I64" s="29">
        <f>I65+I70</f>
        <v>9000</v>
      </c>
    </row>
    <row r="65" spans="1:9" ht="24.95" customHeight="1" x14ac:dyDescent="0.25">
      <c r="A65" s="53"/>
      <c r="B65" s="8">
        <v>651</v>
      </c>
      <c r="C65" s="9" t="s">
        <v>106</v>
      </c>
      <c r="D65" s="9"/>
      <c r="E65" s="22">
        <f>SUM(E66:E69)</f>
        <v>0</v>
      </c>
      <c r="F65" s="44">
        <f t="shared" si="1"/>
        <v>0</v>
      </c>
      <c r="G65" s="34">
        <f>SUM(G66:G69)</f>
        <v>0</v>
      </c>
      <c r="H65" s="25">
        <f>SUM(H66:H69)</f>
        <v>0</v>
      </c>
      <c r="I65" s="29">
        <f>SUM(I66:I69)</f>
        <v>0</v>
      </c>
    </row>
    <row r="66" spans="1:9" ht="24.95" customHeight="1" x14ac:dyDescent="0.25">
      <c r="A66" s="53"/>
      <c r="B66" s="8">
        <v>6511</v>
      </c>
      <c r="C66" s="9" t="s">
        <v>107</v>
      </c>
      <c r="D66" s="9"/>
      <c r="E66" s="23"/>
      <c r="F66" s="44">
        <f t="shared" si="1"/>
        <v>0</v>
      </c>
      <c r="G66" s="396"/>
      <c r="H66" s="26"/>
      <c r="I66" s="30"/>
    </row>
    <row r="67" spans="1:9" ht="24.95" customHeight="1" x14ac:dyDescent="0.25">
      <c r="A67" s="53"/>
      <c r="B67" s="8">
        <v>6512</v>
      </c>
      <c r="C67" s="9" t="s">
        <v>108</v>
      </c>
      <c r="D67" s="9" t="s">
        <v>69</v>
      </c>
      <c r="E67" s="23"/>
      <c r="F67" s="44">
        <f t="shared" si="1"/>
        <v>0</v>
      </c>
      <c r="G67" s="396"/>
      <c r="H67" s="26"/>
      <c r="I67" s="30"/>
    </row>
    <row r="68" spans="1:9" ht="24.95" customHeight="1" x14ac:dyDescent="0.25">
      <c r="A68" s="53"/>
      <c r="B68" s="8">
        <v>6513</v>
      </c>
      <c r="C68" s="9" t="s">
        <v>109</v>
      </c>
      <c r="D68" s="9" t="s">
        <v>69</v>
      </c>
      <c r="E68" s="23"/>
      <c r="F68" s="44">
        <f t="shared" si="1"/>
        <v>0</v>
      </c>
      <c r="G68" s="396"/>
      <c r="H68" s="26"/>
      <c r="I68" s="30"/>
    </row>
    <row r="69" spans="1:9" ht="24.95" customHeight="1" x14ac:dyDescent="0.25">
      <c r="A69" s="53"/>
      <c r="B69" s="8">
        <v>6514</v>
      </c>
      <c r="C69" s="9" t="s">
        <v>110</v>
      </c>
      <c r="D69" s="9" t="s">
        <v>78</v>
      </c>
      <c r="E69" s="23"/>
      <c r="F69" s="44">
        <f t="shared" si="1"/>
        <v>0</v>
      </c>
      <c r="G69" s="396"/>
      <c r="H69" s="26"/>
      <c r="I69" s="30"/>
    </row>
    <row r="70" spans="1:9" ht="24.95" customHeight="1" x14ac:dyDescent="0.25">
      <c r="A70" s="53"/>
      <c r="B70" s="8">
        <v>652</v>
      </c>
      <c r="C70" s="9" t="s">
        <v>111</v>
      </c>
      <c r="D70" s="9"/>
      <c r="E70" s="22">
        <f>SUM(E71:E73)</f>
        <v>164800</v>
      </c>
      <c r="F70" s="44">
        <f t="shared" si="1"/>
        <v>-81062</v>
      </c>
      <c r="G70" s="34">
        <f>SUM(G71:G73)</f>
        <v>83738</v>
      </c>
      <c r="H70" s="25">
        <f>SUM(H71:H73)</f>
        <v>9000</v>
      </c>
      <c r="I70" s="29">
        <f>SUM(I71:I73)</f>
        <v>9000</v>
      </c>
    </row>
    <row r="71" spans="1:9" ht="24.95" customHeight="1" x14ac:dyDescent="0.25">
      <c r="A71" s="53"/>
      <c r="B71" s="8">
        <v>6526</v>
      </c>
      <c r="C71" s="9" t="s">
        <v>112</v>
      </c>
      <c r="D71" s="9" t="s">
        <v>69</v>
      </c>
      <c r="E71" s="23">
        <v>164800</v>
      </c>
      <c r="F71" s="44">
        <f t="shared" si="1"/>
        <v>-81062</v>
      </c>
      <c r="G71" s="396">
        <v>83738</v>
      </c>
      <c r="H71" s="26">
        <v>9000</v>
      </c>
      <c r="I71" s="30">
        <v>9000</v>
      </c>
    </row>
    <row r="72" spans="1:9" ht="24.95" customHeight="1" x14ac:dyDescent="0.25">
      <c r="A72" s="53"/>
      <c r="B72" s="8" t="s">
        <v>113</v>
      </c>
      <c r="C72" s="9" t="s">
        <v>114</v>
      </c>
      <c r="D72" s="9" t="s">
        <v>69</v>
      </c>
      <c r="E72" s="23"/>
      <c r="F72" s="44">
        <f t="shared" si="1"/>
        <v>0</v>
      </c>
      <c r="G72" s="396"/>
      <c r="H72" s="26"/>
      <c r="I72" s="30"/>
    </row>
    <row r="73" spans="1:9" ht="24.95" customHeight="1" x14ac:dyDescent="0.25">
      <c r="A73" s="53"/>
      <c r="B73" s="8" t="s">
        <v>115</v>
      </c>
      <c r="C73" s="9" t="s">
        <v>116</v>
      </c>
      <c r="D73" s="9"/>
      <c r="E73" s="23"/>
      <c r="F73" s="44">
        <f t="shared" si="1"/>
        <v>0</v>
      </c>
      <c r="G73" s="396"/>
      <c r="H73" s="33"/>
      <c r="I73" s="30"/>
    </row>
    <row r="74" spans="1:9" ht="24.95" customHeight="1" x14ac:dyDescent="0.25">
      <c r="A74" s="59" t="s">
        <v>117</v>
      </c>
      <c r="B74" s="412">
        <v>66</v>
      </c>
      <c r="C74" s="13" t="s">
        <v>118</v>
      </c>
      <c r="D74" s="13"/>
      <c r="E74" s="22">
        <f>E75+E78</f>
        <v>199050</v>
      </c>
      <c r="F74" s="44">
        <f t="shared" si="1"/>
        <v>-12808</v>
      </c>
      <c r="G74" s="34">
        <f>G75+G78</f>
        <v>186242</v>
      </c>
      <c r="H74" s="398">
        <f>H75+H78</f>
        <v>187000</v>
      </c>
      <c r="I74" s="60">
        <f>I75+I78</f>
        <v>188000</v>
      </c>
    </row>
    <row r="75" spans="1:9" ht="24.95" customHeight="1" x14ac:dyDescent="0.25">
      <c r="A75" s="53"/>
      <c r="B75" s="8">
        <v>661</v>
      </c>
      <c r="C75" s="9" t="s">
        <v>119</v>
      </c>
      <c r="D75" s="9"/>
      <c r="E75" s="22">
        <f>SUM(E76:E77)</f>
        <v>195250</v>
      </c>
      <c r="F75" s="44">
        <f t="shared" ref="F75:F135" si="2">G75-E75</f>
        <v>-13400</v>
      </c>
      <c r="G75" s="34">
        <f>SUM(G76:G77)</f>
        <v>181850</v>
      </c>
      <c r="H75" s="399">
        <f>SUM(H76:H77)</f>
        <v>186000</v>
      </c>
      <c r="I75" s="60">
        <f>SUM(I76:I77)</f>
        <v>187000</v>
      </c>
    </row>
    <row r="76" spans="1:9" ht="24.95" customHeight="1" x14ac:dyDescent="0.25">
      <c r="A76" s="53"/>
      <c r="B76" s="8">
        <v>6614</v>
      </c>
      <c r="C76" s="9" t="s">
        <v>120</v>
      </c>
      <c r="D76" s="9" t="s">
        <v>121</v>
      </c>
      <c r="E76" s="23"/>
      <c r="F76" s="44">
        <f t="shared" si="2"/>
        <v>0</v>
      </c>
      <c r="G76" s="396"/>
      <c r="H76" s="400"/>
      <c r="I76" s="61"/>
    </row>
    <row r="77" spans="1:9" ht="24.95" customHeight="1" x14ac:dyDescent="0.25">
      <c r="A77" s="53"/>
      <c r="B77" s="8">
        <v>6615</v>
      </c>
      <c r="C77" s="9" t="s">
        <v>122</v>
      </c>
      <c r="D77" s="9" t="s">
        <v>121</v>
      </c>
      <c r="E77" s="23">
        <v>195250</v>
      </c>
      <c r="F77" s="44">
        <f t="shared" si="2"/>
        <v>-13400</v>
      </c>
      <c r="G77" s="396">
        <v>181850</v>
      </c>
      <c r="H77" s="28">
        <v>186000</v>
      </c>
      <c r="I77" s="30">
        <v>187000</v>
      </c>
    </row>
    <row r="78" spans="1:9" ht="24.95" customHeight="1" x14ac:dyDescent="0.25">
      <c r="A78" s="53"/>
      <c r="B78" s="8">
        <v>663</v>
      </c>
      <c r="C78" s="12" t="s">
        <v>123</v>
      </c>
      <c r="D78" s="12"/>
      <c r="E78" s="22">
        <f>SUM(E79:E80)</f>
        <v>3800</v>
      </c>
      <c r="F78" s="44">
        <f t="shared" si="2"/>
        <v>592</v>
      </c>
      <c r="G78" s="34">
        <f>SUM(G79:G80)</f>
        <v>4392</v>
      </c>
      <c r="H78" s="25">
        <f>SUM(H79:H80)</f>
        <v>1000</v>
      </c>
      <c r="I78" s="29">
        <f>SUM(I79:I80)</f>
        <v>1000</v>
      </c>
    </row>
    <row r="79" spans="1:9" ht="24.95" customHeight="1" x14ac:dyDescent="0.25">
      <c r="A79" s="53"/>
      <c r="B79" s="8">
        <v>6631</v>
      </c>
      <c r="C79" s="9" t="s">
        <v>124</v>
      </c>
      <c r="D79" s="9" t="s">
        <v>125</v>
      </c>
      <c r="E79" s="23">
        <v>3800</v>
      </c>
      <c r="F79" s="44">
        <f t="shared" si="2"/>
        <v>181</v>
      </c>
      <c r="G79" s="396">
        <v>3981</v>
      </c>
      <c r="H79" s="26">
        <v>1000</v>
      </c>
      <c r="I79" s="30">
        <v>1000</v>
      </c>
    </row>
    <row r="80" spans="1:9" ht="24.95" customHeight="1" x14ac:dyDescent="0.25">
      <c r="A80" s="53"/>
      <c r="B80" s="8">
        <v>6632</v>
      </c>
      <c r="C80" s="12" t="s">
        <v>126</v>
      </c>
      <c r="D80" s="12" t="s">
        <v>125</v>
      </c>
      <c r="E80" s="23"/>
      <c r="F80" s="44">
        <f t="shared" si="2"/>
        <v>411</v>
      </c>
      <c r="G80" s="396">
        <v>411</v>
      </c>
      <c r="H80" s="26"/>
      <c r="I80" s="30"/>
    </row>
    <row r="81" spans="1:9" ht="24.95" customHeight="1" x14ac:dyDescent="0.25">
      <c r="A81" s="59"/>
      <c r="B81" s="412" t="s">
        <v>127</v>
      </c>
      <c r="C81" s="10" t="s">
        <v>128</v>
      </c>
      <c r="D81" s="10"/>
      <c r="E81" s="22">
        <f t="shared" ref="E81:G82" si="3">E82</f>
        <v>0</v>
      </c>
      <c r="F81" s="44">
        <f t="shared" si="2"/>
        <v>0</v>
      </c>
      <c r="G81" s="34">
        <f t="shared" si="3"/>
        <v>0</v>
      </c>
      <c r="H81" s="25">
        <f>H82</f>
        <v>0</v>
      </c>
      <c r="I81" s="29">
        <f>I82</f>
        <v>0</v>
      </c>
    </row>
    <row r="82" spans="1:9" ht="24.95" customHeight="1" x14ac:dyDescent="0.25">
      <c r="A82" s="59" t="s">
        <v>129</v>
      </c>
      <c r="B82" s="8" t="s">
        <v>130</v>
      </c>
      <c r="C82" s="12" t="s">
        <v>131</v>
      </c>
      <c r="D82" s="12"/>
      <c r="E82" s="22">
        <f t="shared" si="3"/>
        <v>0</v>
      </c>
      <c r="F82" s="44">
        <f t="shared" si="2"/>
        <v>0</v>
      </c>
      <c r="G82" s="34">
        <f t="shared" si="3"/>
        <v>0</v>
      </c>
      <c r="H82" s="25">
        <f>H83</f>
        <v>0</v>
      </c>
      <c r="I82" s="29">
        <f>I83</f>
        <v>0</v>
      </c>
    </row>
    <row r="83" spans="1:9" ht="24.95" customHeight="1" x14ac:dyDescent="0.25">
      <c r="A83" s="53"/>
      <c r="B83" s="8" t="s">
        <v>132</v>
      </c>
      <c r="C83" s="12" t="s">
        <v>131</v>
      </c>
      <c r="D83" s="12" t="s">
        <v>78</v>
      </c>
      <c r="E83" s="23"/>
      <c r="F83" s="44">
        <f t="shared" si="2"/>
        <v>0</v>
      </c>
      <c r="G83" s="396"/>
      <c r="H83" s="26"/>
      <c r="I83" s="30"/>
    </row>
    <row r="84" spans="1:9" ht="24.95" customHeight="1" x14ac:dyDescent="0.25">
      <c r="A84" s="59" t="s">
        <v>133</v>
      </c>
      <c r="B84" s="412">
        <v>68</v>
      </c>
      <c r="C84" s="7" t="s">
        <v>134</v>
      </c>
      <c r="D84" s="7"/>
      <c r="E84" s="22">
        <f t="shared" ref="E84:G85" si="4">E85</f>
        <v>0</v>
      </c>
      <c r="F84" s="44">
        <f t="shared" si="2"/>
        <v>0</v>
      </c>
      <c r="G84" s="34">
        <f t="shared" si="4"/>
        <v>0</v>
      </c>
      <c r="H84" s="25">
        <f>H85</f>
        <v>0</v>
      </c>
      <c r="I84" s="29">
        <f>I85</f>
        <v>0</v>
      </c>
    </row>
    <row r="85" spans="1:9" ht="24.95" customHeight="1" x14ac:dyDescent="0.25">
      <c r="A85" s="53"/>
      <c r="B85" s="8">
        <v>683</v>
      </c>
      <c r="C85" s="9" t="s">
        <v>135</v>
      </c>
      <c r="D85" s="9"/>
      <c r="E85" s="22">
        <f t="shared" si="4"/>
        <v>0</v>
      </c>
      <c r="F85" s="44">
        <f t="shared" si="2"/>
        <v>0</v>
      </c>
      <c r="G85" s="34">
        <f t="shared" si="4"/>
        <v>0</v>
      </c>
      <c r="H85" s="25">
        <f>H86</f>
        <v>0</v>
      </c>
      <c r="I85" s="29">
        <f>I86</f>
        <v>0</v>
      </c>
    </row>
    <row r="86" spans="1:9" ht="24.95" customHeight="1" x14ac:dyDescent="0.25">
      <c r="A86" s="53"/>
      <c r="B86" s="8">
        <v>6831</v>
      </c>
      <c r="C86" s="9" t="s">
        <v>136</v>
      </c>
      <c r="D86" s="9" t="s">
        <v>69</v>
      </c>
      <c r="E86" s="23"/>
      <c r="F86" s="44">
        <f t="shared" si="2"/>
        <v>0</v>
      </c>
      <c r="G86" s="396"/>
      <c r="H86" s="26"/>
      <c r="I86" s="30"/>
    </row>
    <row r="87" spans="1:9" ht="24.95" customHeight="1" x14ac:dyDescent="0.25">
      <c r="A87" s="53"/>
      <c r="B87" s="412">
        <v>7</v>
      </c>
      <c r="C87" s="7" t="s">
        <v>137</v>
      </c>
      <c r="D87" s="7"/>
      <c r="E87" s="22">
        <f>E88+E112</f>
        <v>4200</v>
      </c>
      <c r="F87" s="44">
        <f t="shared" si="2"/>
        <v>950</v>
      </c>
      <c r="G87" s="34">
        <f>G88+G112</f>
        <v>5150</v>
      </c>
      <c r="H87" s="25">
        <f>H88+H112</f>
        <v>4000</v>
      </c>
      <c r="I87" s="29">
        <f>I88+I112</f>
        <v>4000</v>
      </c>
    </row>
    <row r="88" spans="1:9" ht="24.95" customHeight="1" x14ac:dyDescent="0.25">
      <c r="A88" s="59" t="s">
        <v>138</v>
      </c>
      <c r="B88" s="412">
        <v>72</v>
      </c>
      <c r="C88" s="10" t="s">
        <v>139</v>
      </c>
      <c r="D88" s="10"/>
      <c r="E88" s="22">
        <f>E89+E93+E101+E103+E108</f>
        <v>4200</v>
      </c>
      <c r="F88" s="44">
        <f t="shared" si="2"/>
        <v>950</v>
      </c>
      <c r="G88" s="34">
        <f>G89+G93+G101+G103+G108</f>
        <v>5150</v>
      </c>
      <c r="H88" s="25">
        <f>H89+H93+H101+H103+H108</f>
        <v>4000</v>
      </c>
      <c r="I88" s="29">
        <f>I89+I93+I101+I103+I108</f>
        <v>4000</v>
      </c>
    </row>
    <row r="89" spans="1:9" ht="24.95" customHeight="1" x14ac:dyDescent="0.25">
      <c r="A89" s="53"/>
      <c r="B89" s="8">
        <v>721</v>
      </c>
      <c r="C89" s="9" t="s">
        <v>140</v>
      </c>
      <c r="D89" s="9"/>
      <c r="E89" s="22">
        <f>SUM(E90:E92)</f>
        <v>4200</v>
      </c>
      <c r="F89" s="44">
        <f t="shared" si="2"/>
        <v>950</v>
      </c>
      <c r="G89" s="34">
        <f>SUM(G90:G92)</f>
        <v>5150</v>
      </c>
      <c r="H89" s="25">
        <f>SUM(H90:H92)</f>
        <v>4000</v>
      </c>
      <c r="I89" s="29">
        <f>SUM(I90:I92)</f>
        <v>4000</v>
      </c>
    </row>
    <row r="90" spans="1:9" ht="24.95" customHeight="1" x14ac:dyDescent="0.25">
      <c r="A90" s="53"/>
      <c r="B90" s="8">
        <v>7211</v>
      </c>
      <c r="C90" s="9" t="s">
        <v>141</v>
      </c>
      <c r="D90" s="9" t="s">
        <v>69</v>
      </c>
      <c r="E90" s="23">
        <v>4200</v>
      </c>
      <c r="F90" s="44">
        <f t="shared" si="2"/>
        <v>950</v>
      </c>
      <c r="G90" s="396">
        <v>5150</v>
      </c>
      <c r="H90" s="26">
        <v>4000</v>
      </c>
      <c r="I90" s="30">
        <v>4000</v>
      </c>
    </row>
    <row r="91" spans="1:9" ht="24.95" customHeight="1" x14ac:dyDescent="0.25">
      <c r="A91" s="53"/>
      <c r="B91" s="8">
        <v>7212</v>
      </c>
      <c r="C91" s="9" t="s">
        <v>142</v>
      </c>
      <c r="D91" s="9" t="s">
        <v>69</v>
      </c>
      <c r="E91" s="23"/>
      <c r="F91" s="44">
        <f t="shared" si="2"/>
        <v>0</v>
      </c>
      <c r="G91" s="396"/>
      <c r="H91" s="26"/>
      <c r="I91" s="30"/>
    </row>
    <row r="92" spans="1:9" ht="24.95" customHeight="1" x14ac:dyDescent="0.25">
      <c r="A92" s="53"/>
      <c r="B92" s="8">
        <v>7214</v>
      </c>
      <c r="C92" s="9" t="s">
        <v>143</v>
      </c>
      <c r="D92" s="9" t="s">
        <v>69</v>
      </c>
      <c r="E92" s="23"/>
      <c r="F92" s="44">
        <f t="shared" si="2"/>
        <v>0</v>
      </c>
      <c r="G92" s="396"/>
      <c r="H92" s="26"/>
      <c r="I92" s="30"/>
    </row>
    <row r="93" spans="1:9" ht="24.95" customHeight="1" x14ac:dyDescent="0.25">
      <c r="A93" s="53"/>
      <c r="B93" s="8">
        <v>722</v>
      </c>
      <c r="C93" s="9" t="s">
        <v>144</v>
      </c>
      <c r="D93" s="9"/>
      <c r="E93" s="22">
        <f>SUM(E94:E100)</f>
        <v>0</v>
      </c>
      <c r="F93" s="44">
        <f t="shared" si="2"/>
        <v>0</v>
      </c>
      <c r="G93" s="34">
        <f>SUM(G94:G100)</f>
        <v>0</v>
      </c>
      <c r="H93" s="25">
        <f>SUM(H94:H100)</f>
        <v>0</v>
      </c>
      <c r="I93" s="29">
        <f>SUM(I94:I100)</f>
        <v>0</v>
      </c>
    </row>
    <row r="94" spans="1:9" ht="24.95" customHeight="1" x14ac:dyDescent="0.25">
      <c r="A94" s="53"/>
      <c r="B94" s="8">
        <v>7221</v>
      </c>
      <c r="C94" s="9" t="s">
        <v>145</v>
      </c>
      <c r="D94" s="9" t="s">
        <v>69</v>
      </c>
      <c r="E94" s="23"/>
      <c r="F94" s="44">
        <f t="shared" si="2"/>
        <v>0</v>
      </c>
      <c r="G94" s="396"/>
      <c r="H94" s="26"/>
      <c r="I94" s="30"/>
    </row>
    <row r="95" spans="1:9" ht="24.95" customHeight="1" x14ac:dyDescent="0.25">
      <c r="A95" s="53"/>
      <c r="B95" s="8">
        <v>7222</v>
      </c>
      <c r="C95" s="9" t="s">
        <v>146</v>
      </c>
      <c r="D95" s="9" t="s">
        <v>69</v>
      </c>
      <c r="E95" s="23"/>
      <c r="F95" s="44">
        <f t="shared" si="2"/>
        <v>0</v>
      </c>
      <c r="G95" s="396"/>
      <c r="H95" s="26"/>
      <c r="I95" s="30"/>
    </row>
    <row r="96" spans="1:9" ht="24.95" customHeight="1" x14ac:dyDescent="0.25">
      <c r="A96" s="53"/>
      <c r="B96" s="8">
        <v>7223</v>
      </c>
      <c r="C96" s="9" t="s">
        <v>147</v>
      </c>
      <c r="D96" s="9" t="s">
        <v>69</v>
      </c>
      <c r="E96" s="23"/>
      <c r="F96" s="44">
        <f t="shared" si="2"/>
        <v>0</v>
      </c>
      <c r="G96" s="396"/>
      <c r="H96" s="26"/>
      <c r="I96" s="30"/>
    </row>
    <row r="97" spans="1:9" ht="24.95" customHeight="1" x14ac:dyDescent="0.25">
      <c r="A97" s="53"/>
      <c r="B97" s="8">
        <v>7224</v>
      </c>
      <c r="C97" s="9" t="s">
        <v>148</v>
      </c>
      <c r="D97" s="9" t="s">
        <v>69</v>
      </c>
      <c r="E97" s="23"/>
      <c r="F97" s="44">
        <f t="shared" si="2"/>
        <v>0</v>
      </c>
      <c r="G97" s="396"/>
      <c r="H97" s="26"/>
      <c r="I97" s="30"/>
    </row>
    <row r="98" spans="1:9" ht="24.95" customHeight="1" x14ac:dyDescent="0.25">
      <c r="A98" s="53"/>
      <c r="B98" s="8">
        <v>7225</v>
      </c>
      <c r="C98" s="9" t="s">
        <v>149</v>
      </c>
      <c r="D98" s="9" t="s">
        <v>69</v>
      </c>
      <c r="E98" s="23"/>
      <c r="F98" s="44">
        <f t="shared" si="2"/>
        <v>0</v>
      </c>
      <c r="G98" s="396"/>
      <c r="H98" s="26"/>
      <c r="I98" s="30"/>
    </row>
    <row r="99" spans="1:9" ht="24.95" customHeight="1" x14ac:dyDescent="0.25">
      <c r="A99" s="53"/>
      <c r="B99" s="8">
        <v>7226</v>
      </c>
      <c r="C99" s="9" t="s">
        <v>150</v>
      </c>
      <c r="D99" s="9" t="s">
        <v>69</v>
      </c>
      <c r="E99" s="23"/>
      <c r="F99" s="44">
        <f t="shared" si="2"/>
        <v>0</v>
      </c>
      <c r="G99" s="396"/>
      <c r="H99" s="26"/>
      <c r="I99" s="30"/>
    </row>
    <row r="100" spans="1:9" ht="24.95" customHeight="1" x14ac:dyDescent="0.25">
      <c r="A100" s="53"/>
      <c r="B100" s="8">
        <v>7227</v>
      </c>
      <c r="C100" s="9" t="s">
        <v>151</v>
      </c>
      <c r="D100" s="9" t="s">
        <v>69</v>
      </c>
      <c r="E100" s="23"/>
      <c r="F100" s="44">
        <f t="shared" si="2"/>
        <v>0</v>
      </c>
      <c r="G100" s="396"/>
      <c r="H100" s="26"/>
      <c r="I100" s="30"/>
    </row>
    <row r="101" spans="1:9" ht="24.95" customHeight="1" x14ac:dyDescent="0.25">
      <c r="A101" s="53"/>
      <c r="B101" s="8">
        <v>723</v>
      </c>
      <c r="C101" s="12" t="s">
        <v>152</v>
      </c>
      <c r="D101" s="12"/>
      <c r="E101" s="22">
        <f>SUM(E102:E102)</f>
        <v>0</v>
      </c>
      <c r="F101" s="44">
        <f t="shared" si="2"/>
        <v>0</v>
      </c>
      <c r="G101" s="34">
        <f>SUM(G102:G102)</f>
        <v>0</v>
      </c>
      <c r="H101" s="25">
        <f>SUM(H102:H102)</f>
        <v>0</v>
      </c>
      <c r="I101" s="29">
        <f>SUM(I102:I102)</f>
        <v>0</v>
      </c>
    </row>
    <row r="102" spans="1:9" ht="24.95" customHeight="1" x14ac:dyDescent="0.25">
      <c r="A102" s="53"/>
      <c r="B102" s="8">
        <v>7231</v>
      </c>
      <c r="C102" s="9" t="s">
        <v>153</v>
      </c>
      <c r="D102" s="9" t="s">
        <v>69</v>
      </c>
      <c r="E102" s="23"/>
      <c r="F102" s="44">
        <f t="shared" si="2"/>
        <v>0</v>
      </c>
      <c r="G102" s="396"/>
      <c r="H102" s="26"/>
      <c r="I102" s="30"/>
    </row>
    <row r="103" spans="1:9" ht="24.95" customHeight="1" x14ac:dyDescent="0.25">
      <c r="A103" s="53"/>
      <c r="B103" s="8">
        <v>724</v>
      </c>
      <c r="C103" s="12" t="s">
        <v>154</v>
      </c>
      <c r="D103" s="12"/>
      <c r="E103" s="22">
        <f>SUM(E104:E107)</f>
        <v>0</v>
      </c>
      <c r="F103" s="44">
        <f t="shared" si="2"/>
        <v>0</v>
      </c>
      <c r="G103" s="34">
        <f>SUM(G104:G107)</f>
        <v>0</v>
      </c>
      <c r="H103" s="25">
        <f>SUM(H104:H107)</f>
        <v>0</v>
      </c>
      <c r="I103" s="29">
        <f>SUM(I104:I107)</f>
        <v>0</v>
      </c>
    </row>
    <row r="104" spans="1:9" ht="24.95" customHeight="1" x14ac:dyDescent="0.25">
      <c r="A104" s="53"/>
      <c r="B104" s="8">
        <v>7241</v>
      </c>
      <c r="C104" s="9" t="s">
        <v>155</v>
      </c>
      <c r="D104" s="9" t="s">
        <v>69</v>
      </c>
      <c r="E104" s="23"/>
      <c r="F104" s="44">
        <f t="shared" si="2"/>
        <v>0</v>
      </c>
      <c r="G104" s="396"/>
      <c r="H104" s="26"/>
      <c r="I104" s="30"/>
    </row>
    <row r="105" spans="1:9" ht="24.95" customHeight="1" x14ac:dyDescent="0.25">
      <c r="A105" s="53"/>
      <c r="B105" s="8">
        <v>7242</v>
      </c>
      <c r="C105" s="9" t="s">
        <v>156</v>
      </c>
      <c r="D105" s="9" t="s">
        <v>69</v>
      </c>
      <c r="E105" s="23"/>
      <c r="F105" s="44">
        <f t="shared" si="2"/>
        <v>0</v>
      </c>
      <c r="G105" s="396"/>
      <c r="H105" s="26"/>
      <c r="I105" s="30"/>
    </row>
    <row r="106" spans="1:9" ht="24.95" customHeight="1" x14ac:dyDescent="0.25">
      <c r="A106" s="53"/>
      <c r="B106" s="8">
        <v>7243</v>
      </c>
      <c r="C106" s="9" t="s">
        <v>157</v>
      </c>
      <c r="D106" s="9" t="s">
        <v>69</v>
      </c>
      <c r="E106" s="23"/>
      <c r="F106" s="44">
        <f t="shared" si="2"/>
        <v>0</v>
      </c>
      <c r="G106" s="396"/>
      <c r="H106" s="26"/>
      <c r="I106" s="30"/>
    </row>
    <row r="107" spans="1:9" ht="24.95" customHeight="1" x14ac:dyDescent="0.25">
      <c r="A107" s="53"/>
      <c r="B107" s="8">
        <v>7244</v>
      </c>
      <c r="C107" s="9" t="s">
        <v>158</v>
      </c>
      <c r="D107" s="9" t="s">
        <v>69</v>
      </c>
      <c r="E107" s="23"/>
      <c r="F107" s="44">
        <f t="shared" si="2"/>
        <v>0</v>
      </c>
      <c r="G107" s="396"/>
      <c r="H107" s="26"/>
      <c r="I107" s="30"/>
    </row>
    <row r="108" spans="1:9" ht="24.95" customHeight="1" x14ac:dyDescent="0.25">
      <c r="A108" s="53"/>
      <c r="B108" s="8">
        <v>726</v>
      </c>
      <c r="C108" s="9" t="s">
        <v>159</v>
      </c>
      <c r="D108" s="9"/>
      <c r="E108" s="22">
        <f>SUM(E109:E111)</f>
        <v>0</v>
      </c>
      <c r="F108" s="44">
        <f t="shared" si="2"/>
        <v>0</v>
      </c>
      <c r="G108" s="34">
        <f>SUM(G109:G111)</f>
        <v>0</v>
      </c>
      <c r="H108" s="25">
        <f>SUM(H109:H111)</f>
        <v>0</v>
      </c>
      <c r="I108" s="29">
        <f>SUM(I109:I111)</f>
        <v>0</v>
      </c>
    </row>
    <row r="109" spans="1:9" ht="24.95" customHeight="1" x14ac:dyDescent="0.25">
      <c r="A109" s="53"/>
      <c r="B109" s="8">
        <v>7262</v>
      </c>
      <c r="C109" s="9" t="s">
        <v>160</v>
      </c>
      <c r="D109" s="9"/>
      <c r="E109" s="23"/>
      <c r="F109" s="44">
        <f t="shared" si="2"/>
        <v>0</v>
      </c>
      <c r="G109" s="396"/>
      <c r="H109" s="26"/>
      <c r="I109" s="30"/>
    </row>
    <row r="110" spans="1:9" ht="24.95" customHeight="1" x14ac:dyDescent="0.25">
      <c r="A110" s="53"/>
      <c r="B110" s="8">
        <v>7263</v>
      </c>
      <c r="C110" s="9" t="s">
        <v>161</v>
      </c>
      <c r="D110" s="9"/>
      <c r="E110" s="23"/>
      <c r="F110" s="44">
        <f t="shared" si="2"/>
        <v>0</v>
      </c>
      <c r="G110" s="396"/>
      <c r="H110" s="26"/>
      <c r="I110" s="30"/>
    </row>
    <row r="111" spans="1:9" ht="24.95" customHeight="1" x14ac:dyDescent="0.25">
      <c r="A111" s="53"/>
      <c r="B111" s="8">
        <v>7264</v>
      </c>
      <c r="C111" s="9" t="s">
        <v>162</v>
      </c>
      <c r="D111" s="9" t="s">
        <v>69</v>
      </c>
      <c r="E111" s="23"/>
      <c r="F111" s="44">
        <f t="shared" si="2"/>
        <v>0</v>
      </c>
      <c r="G111" s="396"/>
      <c r="H111" s="26"/>
      <c r="I111" s="30"/>
    </row>
    <row r="112" spans="1:9" ht="24.95" customHeight="1" x14ac:dyDescent="0.25">
      <c r="A112" s="59" t="s">
        <v>163</v>
      </c>
      <c r="B112" s="412">
        <v>73</v>
      </c>
      <c r="C112" s="7" t="s">
        <v>164</v>
      </c>
      <c r="D112" s="7"/>
      <c r="E112" s="22">
        <f>E113</f>
        <v>0</v>
      </c>
      <c r="F112" s="44">
        <f t="shared" si="2"/>
        <v>0</v>
      </c>
      <c r="G112" s="34">
        <f>G113</f>
        <v>0</v>
      </c>
      <c r="H112" s="25">
        <f>H113</f>
        <v>0</v>
      </c>
      <c r="I112" s="29">
        <f>I113</f>
        <v>0</v>
      </c>
    </row>
    <row r="113" spans="1:9" ht="24.95" customHeight="1" x14ac:dyDescent="0.25">
      <c r="A113" s="59"/>
      <c r="B113" s="8">
        <v>731</v>
      </c>
      <c r="C113" s="9" t="s">
        <v>164</v>
      </c>
      <c r="D113" s="9"/>
      <c r="E113" s="22">
        <f>SUM(E114:E114)</f>
        <v>0</v>
      </c>
      <c r="F113" s="44">
        <f t="shared" si="2"/>
        <v>0</v>
      </c>
      <c r="G113" s="31">
        <f>SUM(G114:G114)</f>
        <v>0</v>
      </c>
      <c r="H113" s="25">
        <f>SUM(H114:H114)</f>
        <v>0</v>
      </c>
      <c r="I113" s="29">
        <f>SUM(I114:I114)</f>
        <v>0</v>
      </c>
    </row>
    <row r="114" spans="1:9" ht="24.95" customHeight="1" x14ac:dyDescent="0.25">
      <c r="A114" s="53"/>
      <c r="B114" s="8">
        <v>7312</v>
      </c>
      <c r="C114" s="9" t="s">
        <v>165</v>
      </c>
      <c r="D114" s="9"/>
      <c r="E114" s="23"/>
      <c r="F114" s="44">
        <f t="shared" si="2"/>
        <v>0</v>
      </c>
      <c r="G114" s="32"/>
      <c r="H114" s="26"/>
      <c r="I114" s="30"/>
    </row>
    <row r="115" spans="1:9" ht="24.95" customHeight="1" x14ac:dyDescent="0.25">
      <c r="A115" s="53"/>
      <c r="B115" s="412">
        <v>8</v>
      </c>
      <c r="C115" s="7" t="s">
        <v>166</v>
      </c>
      <c r="D115" s="7"/>
      <c r="E115" s="22">
        <f>E116+E123+E126</f>
        <v>0</v>
      </c>
      <c r="F115" s="44">
        <f t="shared" si="2"/>
        <v>0</v>
      </c>
      <c r="G115" s="31">
        <f>G116+G123+G126</f>
        <v>0</v>
      </c>
      <c r="H115" s="25">
        <f>H116+H123+H126</f>
        <v>0</v>
      </c>
      <c r="I115" s="29">
        <f>I116+I123+I126</f>
        <v>0</v>
      </c>
    </row>
    <row r="116" spans="1:9" ht="24.95" customHeight="1" x14ac:dyDescent="0.25">
      <c r="A116" s="59" t="s">
        <v>167</v>
      </c>
      <c r="B116" s="412" t="s">
        <v>168</v>
      </c>
      <c r="C116" s="14" t="s">
        <v>169</v>
      </c>
      <c r="D116" s="14"/>
      <c r="E116" s="22">
        <f>E117+E119+E121</f>
        <v>0</v>
      </c>
      <c r="F116" s="44">
        <f t="shared" si="2"/>
        <v>0</v>
      </c>
      <c r="G116" s="31">
        <f>G117+G119+G121</f>
        <v>0</v>
      </c>
      <c r="H116" s="25">
        <f>H117+H119+H121</f>
        <v>0</v>
      </c>
      <c r="I116" s="29">
        <f>I117+I119+I121</f>
        <v>0</v>
      </c>
    </row>
    <row r="117" spans="1:9" ht="24.95" customHeight="1" x14ac:dyDescent="0.25">
      <c r="A117" s="53"/>
      <c r="B117" s="8" t="s">
        <v>170</v>
      </c>
      <c r="C117" s="15" t="s">
        <v>171</v>
      </c>
      <c r="D117" s="15"/>
      <c r="E117" s="22">
        <f>E118</f>
        <v>0</v>
      </c>
      <c r="F117" s="44">
        <f t="shared" si="2"/>
        <v>0</v>
      </c>
      <c r="G117" s="31">
        <f>G118</f>
        <v>0</v>
      </c>
      <c r="H117" s="25">
        <f>H118</f>
        <v>0</v>
      </c>
      <c r="I117" s="29">
        <f>I118</f>
        <v>0</v>
      </c>
    </row>
    <row r="118" spans="1:9" ht="24.95" customHeight="1" x14ac:dyDescent="0.25">
      <c r="A118" s="53"/>
      <c r="B118" s="8" t="s">
        <v>172</v>
      </c>
      <c r="C118" s="15" t="s">
        <v>173</v>
      </c>
      <c r="D118" s="15">
        <v>11</v>
      </c>
      <c r="E118" s="23"/>
      <c r="F118" s="44">
        <f t="shared" si="2"/>
        <v>0</v>
      </c>
      <c r="G118" s="32"/>
      <c r="H118" s="26"/>
      <c r="I118" s="30"/>
    </row>
    <row r="119" spans="1:9" ht="24.95" customHeight="1" x14ac:dyDescent="0.25">
      <c r="A119" s="53"/>
      <c r="B119" s="16">
        <v>813</v>
      </c>
      <c r="C119" s="17" t="s">
        <v>174</v>
      </c>
      <c r="D119" s="17"/>
      <c r="E119" s="22">
        <f>E120</f>
        <v>0</v>
      </c>
      <c r="F119" s="44">
        <f t="shared" si="2"/>
        <v>0</v>
      </c>
      <c r="G119" s="31">
        <f>G120</f>
        <v>0</v>
      </c>
      <c r="H119" s="25">
        <f>H120</f>
        <v>0</v>
      </c>
      <c r="I119" s="29">
        <f>I120</f>
        <v>0</v>
      </c>
    </row>
    <row r="120" spans="1:9" ht="24.95" customHeight="1" x14ac:dyDescent="0.25">
      <c r="A120" s="53"/>
      <c r="B120" s="16">
        <v>8134</v>
      </c>
      <c r="C120" s="17" t="s">
        <v>175</v>
      </c>
      <c r="D120" s="17"/>
      <c r="E120" s="23"/>
      <c r="F120" s="44">
        <f t="shared" si="2"/>
        <v>0</v>
      </c>
      <c r="G120" s="32"/>
      <c r="H120" s="26"/>
      <c r="I120" s="30"/>
    </row>
    <row r="121" spans="1:9" ht="24.95" customHeight="1" x14ac:dyDescent="0.25">
      <c r="A121" s="53"/>
      <c r="B121" s="8" t="s">
        <v>176</v>
      </c>
      <c r="C121" s="7" t="s">
        <v>177</v>
      </c>
      <c r="D121" s="7"/>
      <c r="E121" s="22">
        <f>E122</f>
        <v>0</v>
      </c>
      <c r="F121" s="44">
        <f t="shared" si="2"/>
        <v>0</v>
      </c>
      <c r="G121" s="31">
        <f>G122</f>
        <v>0</v>
      </c>
      <c r="H121" s="25">
        <f>H122</f>
        <v>0</v>
      </c>
      <c r="I121" s="29">
        <f>I122</f>
        <v>0</v>
      </c>
    </row>
    <row r="122" spans="1:9" ht="24.95" customHeight="1" x14ac:dyDescent="0.25">
      <c r="A122" s="53"/>
      <c r="B122" s="18">
        <v>8181</v>
      </c>
      <c r="C122" s="18" t="str">
        <f>'[1]svi uredi'!B238</f>
        <v>Primici od povrata depozita od kreditnih i ostalih institucija- tuzemni</v>
      </c>
      <c r="D122" s="18"/>
      <c r="E122" s="23"/>
      <c r="F122" s="44">
        <f t="shared" si="2"/>
        <v>0</v>
      </c>
      <c r="G122" s="32"/>
      <c r="H122" s="26"/>
      <c r="I122" s="30"/>
    </row>
    <row r="123" spans="1:9" ht="24.95" customHeight="1" x14ac:dyDescent="0.25">
      <c r="A123" s="59" t="s">
        <v>178</v>
      </c>
      <c r="B123" s="19">
        <v>83</v>
      </c>
      <c r="C123" s="20" t="s">
        <v>179</v>
      </c>
      <c r="D123" s="20"/>
      <c r="E123" s="22">
        <f t="shared" ref="E123:G124" si="5">E124</f>
        <v>0</v>
      </c>
      <c r="F123" s="44">
        <f t="shared" si="2"/>
        <v>0</v>
      </c>
      <c r="G123" s="31">
        <f t="shared" si="5"/>
        <v>0</v>
      </c>
      <c r="H123" s="25">
        <f>H124</f>
        <v>0</v>
      </c>
      <c r="I123" s="29">
        <f>I124</f>
        <v>0</v>
      </c>
    </row>
    <row r="124" spans="1:9" ht="24.95" customHeight="1" x14ac:dyDescent="0.25">
      <c r="A124" s="53"/>
      <c r="B124" s="18">
        <v>833</v>
      </c>
      <c r="C124" s="18" t="s">
        <v>180</v>
      </c>
      <c r="D124" s="18"/>
      <c r="E124" s="22">
        <f t="shared" si="5"/>
        <v>0</v>
      </c>
      <c r="F124" s="44">
        <f t="shared" si="2"/>
        <v>0</v>
      </c>
      <c r="G124" s="31">
        <f t="shared" si="5"/>
        <v>0</v>
      </c>
      <c r="H124" s="25">
        <f>H125</f>
        <v>0</v>
      </c>
      <c r="I124" s="29">
        <f>I125</f>
        <v>0</v>
      </c>
    </row>
    <row r="125" spans="1:9" ht="24.95" customHeight="1" x14ac:dyDescent="0.25">
      <c r="A125" s="53"/>
      <c r="B125" s="18">
        <v>8331</v>
      </c>
      <c r="C125" s="18" t="s">
        <v>181</v>
      </c>
      <c r="D125" s="18">
        <v>11</v>
      </c>
      <c r="E125" s="23"/>
      <c r="F125" s="44">
        <f t="shared" si="2"/>
        <v>0</v>
      </c>
      <c r="G125" s="32"/>
      <c r="H125" s="26"/>
      <c r="I125" s="30"/>
    </row>
    <row r="126" spans="1:9" ht="24.95" customHeight="1" x14ac:dyDescent="0.25">
      <c r="A126" s="59" t="s">
        <v>182</v>
      </c>
      <c r="B126" s="412">
        <v>84</v>
      </c>
      <c r="C126" s="7" t="s">
        <v>183</v>
      </c>
      <c r="D126" s="7"/>
      <c r="E126" s="22">
        <f>E127+E129+E133</f>
        <v>0</v>
      </c>
      <c r="F126" s="44">
        <f t="shared" si="2"/>
        <v>0</v>
      </c>
      <c r="G126" s="31">
        <f>G127+G129+G133</f>
        <v>0</v>
      </c>
      <c r="H126" s="25">
        <f>H127+H129+H133</f>
        <v>0</v>
      </c>
      <c r="I126" s="29">
        <f>I127+I129+I133</f>
        <v>0</v>
      </c>
    </row>
    <row r="127" spans="1:9" ht="24.95" customHeight="1" x14ac:dyDescent="0.25">
      <c r="A127" s="53"/>
      <c r="B127" s="8" t="s">
        <v>184</v>
      </c>
      <c r="C127" s="21" t="s">
        <v>185</v>
      </c>
      <c r="D127" s="21"/>
      <c r="E127" s="22">
        <f>E128</f>
        <v>0</v>
      </c>
      <c r="F127" s="44">
        <f t="shared" si="2"/>
        <v>0</v>
      </c>
      <c r="G127" s="31">
        <f>G128</f>
        <v>0</v>
      </c>
      <c r="H127" s="25">
        <f>H128</f>
        <v>0</v>
      </c>
      <c r="I127" s="29">
        <f>I128</f>
        <v>0</v>
      </c>
    </row>
    <row r="128" spans="1:9" ht="24.95" customHeight="1" x14ac:dyDescent="0.25">
      <c r="A128" s="53"/>
      <c r="B128" s="8" t="s">
        <v>186</v>
      </c>
      <c r="C128" s="21" t="s">
        <v>187</v>
      </c>
      <c r="D128" s="21">
        <v>81</v>
      </c>
      <c r="E128" s="23"/>
      <c r="F128" s="44">
        <f t="shared" si="2"/>
        <v>0</v>
      </c>
      <c r="G128" s="32"/>
      <c r="H128" s="26"/>
      <c r="I128" s="30"/>
    </row>
    <row r="129" spans="1:9" ht="24.95" customHeight="1" x14ac:dyDescent="0.25">
      <c r="A129" s="53"/>
      <c r="B129" s="8">
        <v>844</v>
      </c>
      <c r="C129" s="9" t="s">
        <v>188</v>
      </c>
      <c r="D129" s="9"/>
      <c r="E129" s="22">
        <f>SUM(E130:E132)</f>
        <v>0</v>
      </c>
      <c r="F129" s="44">
        <f t="shared" si="2"/>
        <v>0</v>
      </c>
      <c r="G129" s="31">
        <f>SUM(G130:G132)</f>
        <v>0</v>
      </c>
      <c r="H129" s="25">
        <f>SUM(H130:H132)</f>
        <v>0</v>
      </c>
      <c r="I129" s="29">
        <f>SUM(I130:I132)</f>
        <v>0</v>
      </c>
    </row>
    <row r="130" spans="1:9" ht="24.95" customHeight="1" x14ac:dyDescent="0.25">
      <c r="A130" s="53"/>
      <c r="B130" s="8">
        <v>8443</v>
      </c>
      <c r="C130" s="9" t="s">
        <v>189</v>
      </c>
      <c r="D130" s="9" t="s">
        <v>168</v>
      </c>
      <c r="E130" s="23"/>
      <c r="F130" s="44">
        <f t="shared" si="2"/>
        <v>0</v>
      </c>
      <c r="G130" s="32"/>
      <c r="H130" s="26"/>
      <c r="I130" s="30"/>
    </row>
    <row r="131" spans="1:9" ht="24.95" customHeight="1" x14ac:dyDescent="0.25">
      <c r="A131" s="53"/>
      <c r="B131" s="8">
        <v>8444</v>
      </c>
      <c r="C131" s="9" t="s">
        <v>190</v>
      </c>
      <c r="D131" s="9"/>
      <c r="E131" s="23"/>
      <c r="F131" s="44">
        <f t="shared" si="2"/>
        <v>0</v>
      </c>
      <c r="G131" s="32"/>
      <c r="H131" s="26"/>
      <c r="I131" s="30"/>
    </row>
    <row r="132" spans="1:9" ht="24.95" customHeight="1" x14ac:dyDescent="0.25">
      <c r="A132" s="53"/>
      <c r="B132" s="8">
        <v>8445</v>
      </c>
      <c r="C132" s="9" t="s">
        <v>191</v>
      </c>
      <c r="D132" s="9" t="s">
        <v>168</v>
      </c>
      <c r="E132" s="23"/>
      <c r="F132" s="44">
        <f t="shared" si="2"/>
        <v>0</v>
      </c>
      <c r="G132" s="32"/>
      <c r="H132" s="26"/>
      <c r="I132" s="30"/>
    </row>
    <row r="133" spans="1:9" ht="24.95" customHeight="1" x14ac:dyDescent="0.25">
      <c r="A133" s="53"/>
      <c r="B133" s="8" t="s">
        <v>192</v>
      </c>
      <c r="C133" s="9" t="s">
        <v>193</v>
      </c>
      <c r="D133" s="9"/>
      <c r="E133" s="22">
        <f>E134</f>
        <v>0</v>
      </c>
      <c r="F133" s="44">
        <f t="shared" si="2"/>
        <v>0</v>
      </c>
      <c r="G133" s="31">
        <f>G134</f>
        <v>0</v>
      </c>
      <c r="H133" s="25">
        <f>H134</f>
        <v>0</v>
      </c>
      <c r="I133" s="29">
        <f>I134</f>
        <v>0</v>
      </c>
    </row>
    <row r="134" spans="1:9" ht="15" customHeight="1" x14ac:dyDescent="0.25">
      <c r="A134" s="53"/>
      <c r="B134" s="8" t="s">
        <v>194</v>
      </c>
      <c r="C134" s="9" t="s">
        <v>195</v>
      </c>
      <c r="D134" s="9" t="s">
        <v>168</v>
      </c>
      <c r="E134" s="23"/>
      <c r="F134" s="44">
        <f t="shared" si="2"/>
        <v>0</v>
      </c>
      <c r="G134" s="32"/>
      <c r="H134" s="26"/>
      <c r="I134" s="30"/>
    </row>
    <row r="135" spans="1:9" ht="24.95" customHeight="1" x14ac:dyDescent="0.25">
      <c r="A135" s="53"/>
      <c r="B135" s="451" t="s">
        <v>196</v>
      </c>
      <c r="C135" s="452"/>
      <c r="D135" s="413"/>
      <c r="E135" s="22">
        <f>E115+E87+E8</f>
        <v>12953053</v>
      </c>
      <c r="F135" s="44">
        <f t="shared" si="2"/>
        <v>-582672</v>
      </c>
      <c r="G135" s="31">
        <f>G115+G87+G8</f>
        <v>12370381</v>
      </c>
      <c r="H135" s="25">
        <f>H115+H87+H8</f>
        <v>12281000</v>
      </c>
      <c r="I135" s="29">
        <f>I115+I87+I8</f>
        <v>12235000</v>
      </c>
    </row>
    <row r="136" spans="1:9" ht="24.95" customHeight="1" x14ac:dyDescent="0.25">
      <c r="A136" s="414" t="s">
        <v>197</v>
      </c>
      <c r="B136" s="415"/>
      <c r="C136" s="415"/>
      <c r="D136" s="415"/>
      <c r="E136" s="415"/>
      <c r="F136" s="415"/>
      <c r="G136" s="415"/>
      <c r="H136" s="415"/>
      <c r="I136" s="416"/>
    </row>
    <row r="137" spans="1:9" ht="24.95" customHeight="1" x14ac:dyDescent="0.25">
      <c r="A137" s="53"/>
      <c r="B137" s="8" t="s">
        <v>127</v>
      </c>
      <c r="C137" s="10" t="s">
        <v>128</v>
      </c>
      <c r="D137" s="10"/>
      <c r="E137" s="22">
        <f>SUM(E138)</f>
        <v>1869465</v>
      </c>
      <c r="F137" s="22">
        <f>SUM(F138)</f>
        <v>0</v>
      </c>
      <c r="G137" s="31">
        <f>SUM(G138)</f>
        <v>2382050</v>
      </c>
      <c r="H137" s="25">
        <f>SUM(H138)</f>
        <v>1920000</v>
      </c>
      <c r="I137" s="29">
        <f>SUM(I138)</f>
        <v>1933000</v>
      </c>
    </row>
    <row r="138" spans="1:9" ht="24.95" customHeight="1" x14ac:dyDescent="0.25">
      <c r="A138" s="59" t="s">
        <v>198</v>
      </c>
      <c r="B138" s="8" t="s">
        <v>199</v>
      </c>
      <c r="C138" s="12" t="s">
        <v>200</v>
      </c>
      <c r="D138" s="12"/>
      <c r="E138" s="22">
        <f>SUM(E139:E141)</f>
        <v>1869465</v>
      </c>
      <c r="F138" s="22">
        <f>SUM(F139:F141)</f>
        <v>0</v>
      </c>
      <c r="G138" s="31">
        <f>SUM(G139:G141)</f>
        <v>2382050</v>
      </c>
      <c r="H138" s="25">
        <f>SUM(H139:H141)</f>
        <v>1920000</v>
      </c>
      <c r="I138" s="29">
        <f>SUM(I139:I141)</f>
        <v>1933000</v>
      </c>
    </row>
    <row r="139" spans="1:9" ht="24.95" customHeight="1" x14ac:dyDescent="0.25">
      <c r="A139" s="53"/>
      <c r="B139" s="8" t="s">
        <v>201</v>
      </c>
      <c r="C139" s="12" t="s">
        <v>202</v>
      </c>
      <c r="D139" s="12" t="s">
        <v>69</v>
      </c>
      <c r="E139" s="23">
        <v>1817465</v>
      </c>
      <c r="F139" s="23"/>
      <c r="G139" s="32">
        <v>2188475</v>
      </c>
      <c r="H139" s="26">
        <v>1625000</v>
      </c>
      <c r="I139" s="30">
        <v>1636000</v>
      </c>
    </row>
    <row r="140" spans="1:9" ht="24.95" customHeight="1" x14ac:dyDescent="0.25">
      <c r="A140" s="53"/>
      <c r="B140" s="8" t="s">
        <v>203</v>
      </c>
      <c r="C140" s="12" t="s">
        <v>204</v>
      </c>
      <c r="D140" s="12" t="s">
        <v>69</v>
      </c>
      <c r="E140" s="23">
        <v>52000</v>
      </c>
      <c r="F140" s="23"/>
      <c r="G140" s="32">
        <v>193575</v>
      </c>
      <c r="H140" s="26">
        <v>295000</v>
      </c>
      <c r="I140" s="30">
        <v>297000</v>
      </c>
    </row>
    <row r="141" spans="1:9" ht="24.95" customHeight="1" x14ac:dyDescent="0.25">
      <c r="A141" s="53"/>
      <c r="B141" s="8" t="s">
        <v>205</v>
      </c>
      <c r="C141" s="12" t="s">
        <v>206</v>
      </c>
      <c r="D141" s="12" t="s">
        <v>69</v>
      </c>
      <c r="E141" s="23"/>
      <c r="F141" s="23"/>
      <c r="G141" s="32"/>
      <c r="H141" s="26"/>
      <c r="I141" s="30"/>
    </row>
    <row r="142" spans="1:9" ht="24.95" customHeight="1" x14ac:dyDescent="0.25">
      <c r="A142" s="53"/>
      <c r="B142" s="451" t="s">
        <v>207</v>
      </c>
      <c r="C142" s="452"/>
      <c r="D142" s="413"/>
      <c r="E142" s="22">
        <f>E137</f>
        <v>1869465</v>
      </c>
      <c r="F142" s="22">
        <f>F137</f>
        <v>0</v>
      </c>
      <c r="G142" s="31">
        <f>G137</f>
        <v>2382050</v>
      </c>
      <c r="H142" s="25">
        <f>H137</f>
        <v>1920000</v>
      </c>
      <c r="I142" s="29">
        <f>I137</f>
        <v>1933000</v>
      </c>
    </row>
    <row r="143" spans="1:9" ht="24.95" customHeight="1" x14ac:dyDescent="0.25">
      <c r="A143" s="53"/>
      <c r="B143" s="451" t="s">
        <v>208</v>
      </c>
      <c r="C143" s="452"/>
      <c r="D143" s="413"/>
      <c r="E143" s="22">
        <f>E135+E142</f>
        <v>14822518</v>
      </c>
      <c r="F143" s="22">
        <f>F135+F142</f>
        <v>-582672</v>
      </c>
      <c r="G143" s="31">
        <f>G135+G142</f>
        <v>14752431</v>
      </c>
      <c r="H143" s="25">
        <f>H135+H142</f>
        <v>14201000</v>
      </c>
      <c r="I143" s="29">
        <f>I135+I142</f>
        <v>14168000</v>
      </c>
    </row>
    <row r="144" spans="1:9" ht="24.95" customHeight="1" x14ac:dyDescent="0.25">
      <c r="A144" s="410" t="s">
        <v>209</v>
      </c>
      <c r="B144" s="445" t="s">
        <v>210</v>
      </c>
      <c r="C144" s="446"/>
      <c r="D144" s="413"/>
      <c r="E144" s="24">
        <v>64300</v>
      </c>
      <c r="F144" s="24"/>
      <c r="G144" s="35">
        <v>64300</v>
      </c>
      <c r="H144" s="27">
        <v>485000</v>
      </c>
      <c r="I144" s="62">
        <v>0</v>
      </c>
    </row>
    <row r="145" spans="1:9" ht="32.25" customHeight="1" x14ac:dyDescent="0.25">
      <c r="A145" s="411"/>
      <c r="B145" s="435" t="s">
        <v>211</v>
      </c>
      <c r="C145" s="436"/>
      <c r="D145" s="36"/>
      <c r="E145" s="37">
        <v>387322</v>
      </c>
      <c r="F145" s="37"/>
      <c r="G145" s="401">
        <v>345430</v>
      </c>
      <c r="H145" s="38">
        <v>0</v>
      </c>
      <c r="I145" s="63">
        <v>0</v>
      </c>
    </row>
    <row r="146" spans="1:9" ht="27.75" customHeight="1" x14ac:dyDescent="0.25">
      <c r="A146" s="64"/>
      <c r="B146" s="437" t="s">
        <v>212</v>
      </c>
      <c r="C146" s="438"/>
      <c r="D146" s="65"/>
      <c r="E146" s="66">
        <f>E143+E144+E145</f>
        <v>15274140</v>
      </c>
      <c r="F146" s="66">
        <f>F143+F144+F145</f>
        <v>-582672</v>
      </c>
      <c r="G146" s="402">
        <f>G143+G144+G145</f>
        <v>15162161</v>
      </c>
      <c r="H146" s="66">
        <f>H143+H144+H145</f>
        <v>14686000</v>
      </c>
      <c r="I146" s="67">
        <f>I143+I144+I145</f>
        <v>14168000</v>
      </c>
    </row>
    <row r="147" spans="1:9" x14ac:dyDescent="0.25">
      <c r="G147" s="56"/>
    </row>
    <row r="148" spans="1:9" x14ac:dyDescent="0.25">
      <c r="G148" s="56"/>
    </row>
    <row r="149" spans="1:9" x14ac:dyDescent="0.25">
      <c r="G149" s="56"/>
    </row>
    <row r="150" spans="1:9" x14ac:dyDescent="0.25">
      <c r="G150" s="56"/>
    </row>
    <row r="151" spans="1:9" x14ac:dyDescent="0.25">
      <c r="G151" s="56"/>
    </row>
    <row r="152" spans="1:9" x14ac:dyDescent="0.25">
      <c r="G152" s="56"/>
    </row>
    <row r="153" spans="1:9" x14ac:dyDescent="0.25">
      <c r="G153" s="56"/>
    </row>
    <row r="154" spans="1:9" x14ac:dyDescent="0.25">
      <c r="G154" s="56"/>
    </row>
    <row r="155" spans="1:9" x14ac:dyDescent="0.25">
      <c r="G155" s="56"/>
    </row>
    <row r="156" spans="1:9" x14ac:dyDescent="0.25">
      <c r="G156" s="56"/>
    </row>
    <row r="157" spans="1:9" x14ac:dyDescent="0.25">
      <c r="G157" s="56"/>
    </row>
    <row r="158" spans="1:9" x14ac:dyDescent="0.25">
      <c r="G158" s="56"/>
    </row>
    <row r="159" spans="1:9" x14ac:dyDescent="0.25">
      <c r="G159" s="56"/>
    </row>
    <row r="160" spans="1:9" x14ac:dyDescent="0.25">
      <c r="G160" s="56"/>
    </row>
    <row r="161" spans="7:7" x14ac:dyDescent="0.25">
      <c r="G161" s="56"/>
    </row>
    <row r="162" spans="7:7" x14ac:dyDescent="0.25">
      <c r="G162" s="56"/>
    </row>
    <row r="163" spans="7:7" x14ac:dyDescent="0.25">
      <c r="G163" s="56"/>
    </row>
    <row r="164" spans="7:7" x14ac:dyDescent="0.25">
      <c r="G164" s="56"/>
    </row>
    <row r="165" spans="7:7" x14ac:dyDescent="0.25">
      <c r="G165" s="56"/>
    </row>
    <row r="166" spans="7:7" x14ac:dyDescent="0.25">
      <c r="G166" s="56"/>
    </row>
    <row r="167" spans="7:7" x14ac:dyDescent="0.25">
      <c r="G167" s="56"/>
    </row>
    <row r="168" spans="7:7" x14ac:dyDescent="0.25">
      <c r="G168" s="56"/>
    </row>
    <row r="169" spans="7:7" x14ac:dyDescent="0.25">
      <c r="G169" s="56"/>
    </row>
    <row r="170" spans="7:7" x14ac:dyDescent="0.25">
      <c r="G170" s="56"/>
    </row>
    <row r="171" spans="7:7" x14ac:dyDescent="0.25">
      <c r="G171" s="56"/>
    </row>
    <row r="172" spans="7:7" x14ac:dyDescent="0.25">
      <c r="G172" s="56"/>
    </row>
    <row r="173" spans="7:7" x14ac:dyDescent="0.25">
      <c r="G173" s="56"/>
    </row>
    <row r="174" spans="7:7" x14ac:dyDescent="0.25">
      <c r="G174" s="56"/>
    </row>
    <row r="175" spans="7:7" x14ac:dyDescent="0.25">
      <c r="G175" s="56"/>
    </row>
    <row r="176" spans="7:7" x14ac:dyDescent="0.25">
      <c r="G176" s="56"/>
    </row>
    <row r="177" spans="7:7" x14ac:dyDescent="0.25">
      <c r="G177" s="56"/>
    </row>
    <row r="178" spans="7:7" x14ac:dyDescent="0.25">
      <c r="G178" s="56"/>
    </row>
    <row r="179" spans="7:7" x14ac:dyDescent="0.25">
      <c r="G179" s="56"/>
    </row>
    <row r="180" spans="7:7" x14ac:dyDescent="0.25">
      <c r="G180" s="56"/>
    </row>
    <row r="181" spans="7:7" x14ac:dyDescent="0.25">
      <c r="G181" s="56"/>
    </row>
    <row r="182" spans="7:7" x14ac:dyDescent="0.25">
      <c r="G182" s="56"/>
    </row>
    <row r="183" spans="7:7" x14ac:dyDescent="0.25">
      <c r="G183" s="56"/>
    </row>
    <row r="184" spans="7:7" x14ac:dyDescent="0.25">
      <c r="G184" s="56"/>
    </row>
  </sheetData>
  <mergeCells count="10">
    <mergeCell ref="B145:C145"/>
    <mergeCell ref="B146:C146"/>
    <mergeCell ref="A2:I2"/>
    <mergeCell ref="A4:I4"/>
    <mergeCell ref="B144:C144"/>
    <mergeCell ref="B5:G5"/>
    <mergeCell ref="A6:I6"/>
    <mergeCell ref="B135:C135"/>
    <mergeCell ref="B142:C142"/>
    <mergeCell ref="B143:C143"/>
  </mergeCells>
  <conditionalFormatting sqref="E11:E12 H11:I12 E14:E17 H14:I17 E19:E20 H19:I20 E22:E23 H22:I23 E25:E26 H25:I26 E28:E29 H28:I29 E31:E32 H31:I32 E45:E48 H45:I48 E50:E56 H50:I56 E58:E63 H58:I63 E66:E69 H66:I69 E71:E73 H71:I73 E76:E77 H76:I77 E86 H86:I86 E90:E92 H90:I92 E94:E100 H94:I100 E102 H102:I102 E104:E107 H104:I107 E109:E111 H109:I111 E114 H114:I114 E37:E43 H37:I43 E130:E132 H130:I132 E79:E80 H79:I80 E134 H134:I134 E83 H83:I83 E144:E145 H144:I145">
    <cfRule type="cellIs" dxfId="6" priority="9" stopIfTrue="1" operator="notEqual">
      <formula>ROUND(E11,0)</formula>
    </cfRule>
    <cfRule type="cellIs" dxfId="5" priority="10" stopIfTrue="1" operator="lessThan">
      <formula>0</formula>
    </cfRule>
  </conditionalFormatting>
  <conditionalFormatting sqref="E34">
    <cfRule type="cellIs" dxfId="4" priority="3" stopIfTrue="1" operator="notEqual">
      <formula>ROUND(E34,0)</formula>
    </cfRule>
    <cfRule type="cellIs" dxfId="3" priority="4" stopIfTrue="1" operator="lessThan">
      <formula>0</formula>
    </cfRule>
  </conditionalFormatting>
  <conditionalFormatting sqref="I34">
    <cfRule type="cellIs" dxfId="2" priority="1" stopIfTrue="1" operator="notEqual">
      <formula>ROUND(I34,0)</formula>
    </cfRule>
    <cfRule type="cellIs" dxfId="1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7:I145 E35:I135 E8:I32 E33:F34 G33:I33 H34:I34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3"/>
  <sheetViews>
    <sheetView topLeftCell="A66" workbookViewId="0">
      <selection activeCell="H80" sqref="H80"/>
    </sheetView>
  </sheetViews>
  <sheetFormatPr defaultRowHeight="15" x14ac:dyDescent="0.25"/>
  <cols>
    <col min="1" max="1" width="6" customWidth="1"/>
    <col min="2" max="2" width="6.140625" customWidth="1"/>
    <col min="3" max="3" width="50.28515625" customWidth="1"/>
    <col min="4" max="4" width="17.42578125" customWidth="1"/>
    <col min="5" max="5" width="17.28515625" customWidth="1"/>
    <col min="6" max="6" width="15" customWidth="1"/>
    <col min="7" max="7" width="17.85546875" bestFit="1" customWidth="1"/>
    <col min="8" max="8" width="16.85546875" customWidth="1"/>
    <col min="9" max="9" width="17.85546875" customWidth="1"/>
    <col min="10" max="11" width="14" customWidth="1"/>
    <col min="12" max="12" width="19.28515625" customWidth="1"/>
    <col min="13" max="13" width="15.85546875" customWidth="1"/>
    <col min="14" max="14" width="15.28515625" customWidth="1"/>
    <col min="15" max="15" width="14.28515625" customWidth="1"/>
    <col min="16" max="16" width="14.7109375" customWidth="1"/>
    <col min="17" max="17" width="15.28515625" customWidth="1"/>
    <col min="18" max="18" width="18" customWidth="1"/>
    <col min="19" max="19" width="19.42578125" bestFit="1" customWidth="1"/>
    <col min="20" max="21" width="15.7109375" customWidth="1"/>
  </cols>
  <sheetData>
    <row r="1" spans="1:21" ht="14.25" customHeight="1" thickTop="1" thickBot="1" x14ac:dyDescent="0.4">
      <c r="A1" s="68"/>
      <c r="B1" s="69"/>
      <c r="C1" s="70"/>
      <c r="D1" s="71"/>
      <c r="E1" s="72"/>
      <c r="F1" s="71"/>
      <c r="G1" s="71"/>
      <c r="H1" s="72"/>
      <c r="I1" s="73"/>
      <c r="J1" s="73"/>
      <c r="K1" s="73"/>
      <c r="L1" s="73"/>
      <c r="M1" s="73"/>
      <c r="N1" s="73"/>
      <c r="O1" s="73"/>
      <c r="P1" s="73"/>
      <c r="Q1" s="74"/>
      <c r="R1" s="464" t="s">
        <v>216</v>
      </c>
      <c r="S1" s="465"/>
      <c r="T1" s="466"/>
    </row>
    <row r="2" spans="1:21" ht="32.25" customHeight="1" thickTop="1" x14ac:dyDescent="0.25">
      <c r="A2" s="467" t="s">
        <v>465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</row>
    <row r="3" spans="1:21" ht="18" x14ac:dyDescent="0.25">
      <c r="A3" s="468" t="s">
        <v>217</v>
      </c>
      <c r="B3" s="468"/>
      <c r="C3" s="468"/>
      <c r="D3" s="468"/>
      <c r="E3" s="468"/>
      <c r="F3" s="101"/>
      <c r="G3" s="101"/>
      <c r="H3" s="76"/>
      <c r="I3" s="77"/>
      <c r="J3" s="77"/>
      <c r="K3" s="77"/>
      <c r="L3" s="77"/>
      <c r="M3" s="77"/>
      <c r="N3" s="77"/>
      <c r="O3" s="77"/>
      <c r="P3" s="77"/>
      <c r="Q3" s="78"/>
      <c r="R3" s="78"/>
      <c r="S3" s="75"/>
      <c r="T3" s="75"/>
    </row>
    <row r="4" spans="1:21" ht="18" x14ac:dyDescent="0.25">
      <c r="A4" s="481" t="s">
        <v>218</v>
      </c>
      <c r="B4" s="481"/>
      <c r="C4" s="481"/>
      <c r="D4" s="481"/>
      <c r="E4" s="481"/>
      <c r="F4" s="75"/>
      <c r="G4" s="75"/>
      <c r="H4" s="76"/>
      <c r="I4" s="77"/>
      <c r="J4" s="77"/>
      <c r="K4" s="77"/>
      <c r="L4" s="77"/>
      <c r="M4" s="77"/>
      <c r="N4" s="77"/>
      <c r="O4" s="77"/>
      <c r="P4" s="77"/>
      <c r="Q4" s="78"/>
      <c r="R4" s="78"/>
      <c r="S4" s="75"/>
      <c r="T4" s="75"/>
    </row>
    <row r="5" spans="1:21" ht="18" x14ac:dyDescent="0.25">
      <c r="A5" s="481" t="s">
        <v>219</v>
      </c>
      <c r="B5" s="481"/>
      <c r="C5" s="481"/>
      <c r="D5" s="481"/>
      <c r="E5" s="481"/>
      <c r="F5" s="102"/>
      <c r="G5" s="102"/>
      <c r="H5" s="76"/>
      <c r="I5" s="77"/>
      <c r="J5" s="77"/>
      <c r="K5" s="77"/>
      <c r="L5" s="77"/>
      <c r="M5" s="77"/>
      <c r="N5" s="77"/>
      <c r="O5" s="77"/>
      <c r="P5" s="77"/>
      <c r="Q5" s="78"/>
      <c r="R5" s="78"/>
      <c r="S5" s="75"/>
      <c r="T5" s="75"/>
    </row>
    <row r="6" spans="1:21" ht="19.5" customHeight="1" thickBot="1" x14ac:dyDescent="0.3">
      <c r="A6" s="79"/>
      <c r="B6" s="80"/>
      <c r="C6" s="81"/>
      <c r="D6" s="82"/>
      <c r="E6" s="83"/>
      <c r="F6" s="82"/>
      <c r="G6" s="82"/>
      <c r="H6" s="83"/>
      <c r="I6" s="84"/>
      <c r="J6" s="84"/>
      <c r="K6" s="84"/>
      <c r="L6" s="84"/>
      <c r="M6" s="84"/>
      <c r="N6" s="84"/>
      <c r="O6" s="84"/>
      <c r="P6" s="84"/>
      <c r="Q6" s="242"/>
      <c r="R6" s="242"/>
      <c r="S6" s="82"/>
      <c r="T6" s="82"/>
    </row>
    <row r="7" spans="1:21" ht="15" customHeight="1" thickTop="1" x14ac:dyDescent="0.25">
      <c r="A7" s="469" t="s">
        <v>220</v>
      </c>
      <c r="B7" s="471" t="s">
        <v>435</v>
      </c>
      <c r="C7" s="473" t="s">
        <v>221</v>
      </c>
      <c r="D7" s="475" t="s">
        <v>213</v>
      </c>
      <c r="E7" s="477" t="s">
        <v>437</v>
      </c>
      <c r="F7" s="477" t="s">
        <v>431</v>
      </c>
      <c r="G7" s="479" t="s">
        <v>222</v>
      </c>
      <c r="H7" s="490" t="s">
        <v>381</v>
      </c>
      <c r="I7" s="497" t="s">
        <v>223</v>
      </c>
      <c r="J7" s="462" t="s">
        <v>224</v>
      </c>
      <c r="K7" s="462" t="s">
        <v>225</v>
      </c>
      <c r="L7" s="462" t="s">
        <v>226</v>
      </c>
      <c r="M7" s="462" t="s">
        <v>227</v>
      </c>
      <c r="N7" s="462" t="s">
        <v>228</v>
      </c>
      <c r="O7" s="462" t="s">
        <v>229</v>
      </c>
      <c r="P7" s="462" t="s">
        <v>230</v>
      </c>
      <c r="Q7" s="462" t="s">
        <v>231</v>
      </c>
      <c r="R7" s="495" t="s">
        <v>232</v>
      </c>
      <c r="S7" s="495" t="s">
        <v>233</v>
      </c>
      <c r="T7" s="490" t="s">
        <v>234</v>
      </c>
      <c r="U7" s="460" t="s">
        <v>235</v>
      </c>
    </row>
    <row r="8" spans="1:21" ht="159" customHeight="1" thickBot="1" x14ac:dyDescent="0.3">
      <c r="A8" s="470"/>
      <c r="B8" s="472"/>
      <c r="C8" s="474"/>
      <c r="D8" s="476"/>
      <c r="E8" s="478"/>
      <c r="F8" s="478"/>
      <c r="G8" s="480"/>
      <c r="H8" s="491"/>
      <c r="I8" s="498"/>
      <c r="J8" s="463"/>
      <c r="K8" s="463"/>
      <c r="L8" s="463"/>
      <c r="M8" s="463"/>
      <c r="N8" s="463"/>
      <c r="O8" s="463"/>
      <c r="P8" s="463"/>
      <c r="Q8" s="463"/>
      <c r="R8" s="496"/>
      <c r="S8" s="496"/>
      <c r="T8" s="491"/>
      <c r="U8" s="461"/>
    </row>
    <row r="9" spans="1:21" ht="16.5" thickTop="1" thickBot="1" x14ac:dyDescent="0.3">
      <c r="A9" s="243"/>
      <c r="B9" s="85"/>
      <c r="C9" s="86"/>
      <c r="D9" s="87"/>
      <c r="E9" s="88"/>
      <c r="F9" s="88"/>
      <c r="G9" s="89" t="s">
        <v>236</v>
      </c>
      <c r="H9" s="89" t="s">
        <v>198</v>
      </c>
      <c r="I9" s="90"/>
      <c r="J9" s="91" t="s">
        <v>30</v>
      </c>
      <c r="K9" s="91" t="s">
        <v>64</v>
      </c>
      <c r="L9" s="91" t="s">
        <v>104</v>
      </c>
      <c r="M9" s="91" t="s">
        <v>117</v>
      </c>
      <c r="N9" s="91" t="s">
        <v>129</v>
      </c>
      <c r="O9" s="91" t="s">
        <v>133</v>
      </c>
      <c r="P9" s="91" t="s">
        <v>237</v>
      </c>
      <c r="Q9" s="91" t="s">
        <v>238</v>
      </c>
      <c r="R9" s="92" t="s">
        <v>209</v>
      </c>
      <c r="S9" s="238"/>
      <c r="T9" s="239"/>
      <c r="U9" s="240"/>
    </row>
    <row r="10" spans="1:21" ht="37.5" thickTop="1" thickBot="1" x14ac:dyDescent="0.3">
      <c r="A10" s="244">
        <v>1</v>
      </c>
      <c r="B10" s="103">
        <v>2</v>
      </c>
      <c r="C10" s="104">
        <v>3</v>
      </c>
      <c r="D10" s="105">
        <v>4</v>
      </c>
      <c r="E10" s="106" t="s">
        <v>432</v>
      </c>
      <c r="F10" s="106" t="s">
        <v>433</v>
      </c>
      <c r="G10" s="107">
        <v>7</v>
      </c>
      <c r="H10" s="108">
        <v>8</v>
      </c>
      <c r="I10" s="109" t="s">
        <v>434</v>
      </c>
      <c r="J10" s="110">
        <v>10</v>
      </c>
      <c r="K10" s="110">
        <v>11</v>
      </c>
      <c r="L10" s="110">
        <v>12</v>
      </c>
      <c r="M10" s="110">
        <v>13</v>
      </c>
      <c r="N10" s="110">
        <v>14</v>
      </c>
      <c r="O10" s="110">
        <v>15</v>
      </c>
      <c r="P10" s="110">
        <v>16</v>
      </c>
      <c r="Q10" s="110">
        <v>17</v>
      </c>
      <c r="R10" s="110">
        <v>18</v>
      </c>
      <c r="S10" s="110">
        <v>19</v>
      </c>
      <c r="T10" s="108">
        <v>20</v>
      </c>
      <c r="U10" s="241">
        <v>21</v>
      </c>
    </row>
    <row r="11" spans="1:21" ht="9.9499999999999993" customHeight="1" thickTop="1" thickBot="1" x14ac:dyDescent="0.3">
      <c r="A11" s="245"/>
      <c r="B11" s="93"/>
      <c r="C11" s="94"/>
      <c r="D11" s="95"/>
      <c r="E11" s="96"/>
      <c r="F11" s="96"/>
      <c r="G11" s="97"/>
      <c r="H11" s="98"/>
      <c r="I11" s="99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98"/>
      <c r="U11" s="246"/>
    </row>
    <row r="12" spans="1:21" ht="15" customHeight="1" thickBot="1" x14ac:dyDescent="0.3">
      <c r="A12" s="484" t="s">
        <v>239</v>
      </c>
      <c r="B12" s="485"/>
      <c r="C12" s="486"/>
      <c r="D12" s="111">
        <f>D14+D28+D82</f>
        <v>15274140</v>
      </c>
      <c r="E12" s="380">
        <f>F12-D12</f>
        <v>-596394</v>
      </c>
      <c r="F12" s="112">
        <f t="shared" ref="F12:U12" si="0">F14+F28+F82</f>
        <v>14677746</v>
      </c>
      <c r="G12" s="113">
        <f t="shared" si="0"/>
        <v>11340955</v>
      </c>
      <c r="H12" s="113">
        <f t="shared" si="0"/>
        <v>2382050</v>
      </c>
      <c r="I12" s="112">
        <f t="shared" si="0"/>
        <v>545011</v>
      </c>
      <c r="J12" s="316">
        <f t="shared" si="0"/>
        <v>269485</v>
      </c>
      <c r="K12" s="316">
        <f t="shared" si="0"/>
        <v>396</v>
      </c>
      <c r="L12" s="316">
        <f t="shared" si="0"/>
        <v>83738</v>
      </c>
      <c r="M12" s="316">
        <f t="shared" si="0"/>
        <v>186242</v>
      </c>
      <c r="N12" s="112">
        <f t="shared" si="0"/>
        <v>0</v>
      </c>
      <c r="O12" s="112">
        <f t="shared" si="0"/>
        <v>0</v>
      </c>
      <c r="P12" s="112">
        <f t="shared" si="0"/>
        <v>5150</v>
      </c>
      <c r="Q12" s="112">
        <f t="shared" si="0"/>
        <v>0</v>
      </c>
      <c r="R12" s="114">
        <f t="shared" si="0"/>
        <v>64300</v>
      </c>
      <c r="S12" s="114">
        <f t="shared" si="0"/>
        <v>345430</v>
      </c>
      <c r="T12" s="113">
        <f t="shared" si="0"/>
        <v>14686000</v>
      </c>
      <c r="U12" s="247">
        <f t="shared" si="0"/>
        <v>14168000</v>
      </c>
    </row>
    <row r="13" spans="1:21" ht="9.9499999999999993" customHeight="1" x14ac:dyDescent="0.25">
      <c r="A13" s="492"/>
      <c r="B13" s="493"/>
      <c r="C13" s="494"/>
      <c r="D13" s="298"/>
      <c r="E13" s="325"/>
      <c r="F13" s="115"/>
      <c r="G13" s="116"/>
      <c r="H13" s="117"/>
      <c r="I13" s="118"/>
      <c r="J13" s="119"/>
      <c r="K13" s="119"/>
      <c r="L13" s="119"/>
      <c r="M13" s="119"/>
      <c r="N13" s="120"/>
      <c r="O13" s="119"/>
      <c r="P13" s="119"/>
      <c r="Q13" s="119"/>
      <c r="R13" s="121"/>
      <c r="S13" s="121"/>
      <c r="T13" s="117"/>
      <c r="U13" s="248"/>
    </row>
    <row r="14" spans="1:21" ht="15" customHeight="1" x14ac:dyDescent="0.25">
      <c r="A14" s="249"/>
      <c r="B14" s="122" t="s">
        <v>121</v>
      </c>
      <c r="C14" s="299" t="s">
        <v>240</v>
      </c>
      <c r="D14" s="123">
        <f>D15+D19+D21</f>
        <v>12313140</v>
      </c>
      <c r="E14" s="425">
        <f>F14-D14</f>
        <v>-973235</v>
      </c>
      <c r="F14" s="124">
        <f>F15+F19+F21</f>
        <v>11339905</v>
      </c>
      <c r="G14" s="125">
        <f>G15+G19+G21</f>
        <v>11308555</v>
      </c>
      <c r="H14" s="125"/>
      <c r="I14" s="125">
        <f>I15+I19+I21</f>
        <v>31350</v>
      </c>
      <c r="J14" s="125"/>
      <c r="K14" s="125"/>
      <c r="L14" s="125">
        <f>L15+L19+L21</f>
        <v>0</v>
      </c>
      <c r="M14" s="125">
        <f>M15+M19+M21</f>
        <v>31350</v>
      </c>
      <c r="N14" s="126"/>
      <c r="O14" s="126"/>
      <c r="P14" s="126"/>
      <c r="Q14" s="126"/>
      <c r="R14" s="127"/>
      <c r="S14" s="127"/>
      <c r="T14" s="125">
        <f>T15+T19+T21</f>
        <v>11953000</v>
      </c>
      <c r="U14" s="250">
        <f>U15+U19+U21</f>
        <v>12032000</v>
      </c>
    </row>
    <row r="15" spans="1:21" ht="15" customHeight="1" x14ac:dyDescent="0.25">
      <c r="A15" s="251"/>
      <c r="B15" s="128" t="s">
        <v>241</v>
      </c>
      <c r="C15" s="294" t="s">
        <v>242</v>
      </c>
      <c r="D15" s="129">
        <f>SUM(D16:D18)</f>
        <v>10220850</v>
      </c>
      <c r="E15" s="425">
        <f t="shared" ref="E15:E22" si="1">F15-D15</f>
        <v>-844345</v>
      </c>
      <c r="F15" s="130">
        <f>SUM(F16:F18)</f>
        <v>9376505</v>
      </c>
      <c r="G15" s="130">
        <f>SUM(G16:G18)</f>
        <v>9349605</v>
      </c>
      <c r="H15" s="324"/>
      <c r="I15" s="324">
        <f>SUM(I16:I18)</f>
        <v>26900</v>
      </c>
      <c r="J15" s="324"/>
      <c r="K15" s="324"/>
      <c r="L15" s="130">
        <f>SUM(L16:L18)</f>
        <v>0</v>
      </c>
      <c r="M15" s="130">
        <f>SUM(M16:M18)</f>
        <v>26900</v>
      </c>
      <c r="N15" s="324"/>
      <c r="O15" s="324"/>
      <c r="P15" s="324"/>
      <c r="Q15" s="324"/>
      <c r="R15" s="324"/>
      <c r="S15" s="324"/>
      <c r="T15" s="130">
        <f>SUM(T16:T18)</f>
        <v>9942000</v>
      </c>
      <c r="U15" s="130">
        <f>SUM(U16:U18)</f>
        <v>10008000</v>
      </c>
    </row>
    <row r="16" spans="1:21" ht="15" customHeight="1" x14ac:dyDescent="0.25">
      <c r="A16" s="253"/>
      <c r="B16" s="135" t="s">
        <v>243</v>
      </c>
      <c r="C16" s="295" t="s">
        <v>244</v>
      </c>
      <c r="D16" s="136">
        <v>9915650</v>
      </c>
      <c r="E16" s="425">
        <f t="shared" si="1"/>
        <v>-893500</v>
      </c>
      <c r="F16" s="137">
        <f>G16+H16+I16+R16+S16</f>
        <v>9022150</v>
      </c>
      <c r="G16" s="136">
        <v>9008450</v>
      </c>
      <c r="H16" s="138"/>
      <c r="I16" s="139">
        <f t="shared" ref="I16:I22" si="2">SUM(J16:Q16)</f>
        <v>13700</v>
      </c>
      <c r="J16" s="133"/>
      <c r="K16" s="133"/>
      <c r="L16" s="136">
        <v>0</v>
      </c>
      <c r="M16" s="136">
        <v>13700</v>
      </c>
      <c r="N16" s="133"/>
      <c r="O16" s="133"/>
      <c r="P16" s="133"/>
      <c r="Q16" s="133"/>
      <c r="R16" s="140"/>
      <c r="S16" s="140"/>
      <c r="T16" s="136">
        <v>9596000</v>
      </c>
      <c r="U16" s="254">
        <v>9660000</v>
      </c>
    </row>
    <row r="17" spans="1:21" ht="15" customHeight="1" x14ac:dyDescent="0.25">
      <c r="A17" s="253"/>
      <c r="B17" s="135" t="s">
        <v>245</v>
      </c>
      <c r="C17" s="295" t="s">
        <v>246</v>
      </c>
      <c r="D17" s="136">
        <v>300100</v>
      </c>
      <c r="E17" s="382">
        <f t="shared" si="1"/>
        <v>53850</v>
      </c>
      <c r="F17" s="137">
        <f>G17+H17+I17+R17+S17</f>
        <v>353950</v>
      </c>
      <c r="G17" s="136">
        <v>340750</v>
      </c>
      <c r="H17" s="138"/>
      <c r="I17" s="139">
        <f t="shared" si="2"/>
        <v>13200</v>
      </c>
      <c r="J17" s="133"/>
      <c r="K17" s="133"/>
      <c r="L17" s="136">
        <v>0</v>
      </c>
      <c r="M17" s="136">
        <v>13200</v>
      </c>
      <c r="N17" s="133"/>
      <c r="O17" s="133"/>
      <c r="P17" s="133"/>
      <c r="Q17" s="133"/>
      <c r="R17" s="140"/>
      <c r="S17" s="140"/>
      <c r="T17" s="136">
        <v>346000</v>
      </c>
      <c r="U17" s="255">
        <v>348000</v>
      </c>
    </row>
    <row r="18" spans="1:21" ht="15" customHeight="1" x14ac:dyDescent="0.25">
      <c r="A18" s="256"/>
      <c r="B18" s="135" t="s">
        <v>380</v>
      </c>
      <c r="C18" s="295" t="s">
        <v>399</v>
      </c>
      <c r="D18" s="136">
        <v>5100</v>
      </c>
      <c r="E18" s="387">
        <f t="shared" si="1"/>
        <v>-4695</v>
      </c>
      <c r="F18" s="137">
        <f>G18+H18+I18+R18+S18</f>
        <v>405</v>
      </c>
      <c r="G18" s="136">
        <v>405</v>
      </c>
      <c r="H18" s="300"/>
      <c r="I18" s="139">
        <f t="shared" si="2"/>
        <v>0</v>
      </c>
      <c r="J18" s="300"/>
      <c r="K18" s="300"/>
      <c r="L18" s="136">
        <v>0</v>
      </c>
      <c r="M18" s="136">
        <v>0</v>
      </c>
      <c r="N18" s="301"/>
      <c r="O18" s="302"/>
      <c r="P18" s="302"/>
      <c r="Q18" s="302"/>
      <c r="R18" s="303"/>
      <c r="S18" s="303"/>
      <c r="T18" s="136"/>
      <c r="U18" s="255"/>
    </row>
    <row r="19" spans="1:21" ht="15" customHeight="1" x14ac:dyDescent="0.25">
      <c r="A19" s="257"/>
      <c r="B19" s="141">
        <v>312</v>
      </c>
      <c r="C19" s="296" t="s">
        <v>247</v>
      </c>
      <c r="D19" s="129">
        <f>SUM(D20)</f>
        <v>405840</v>
      </c>
      <c r="E19" s="425">
        <f t="shared" si="1"/>
        <v>10410</v>
      </c>
      <c r="F19" s="130">
        <f>SUM(F20)</f>
        <v>416250</v>
      </c>
      <c r="G19" s="131">
        <f>SUM(G20)</f>
        <v>416250</v>
      </c>
      <c r="H19" s="132"/>
      <c r="I19" s="139">
        <f t="shared" si="2"/>
        <v>0</v>
      </c>
      <c r="J19" s="133"/>
      <c r="K19" s="133"/>
      <c r="L19" s="142">
        <f>SUM(L20)</f>
        <v>0</v>
      </c>
      <c r="M19" s="142">
        <f>SUM(M20)</f>
        <v>0</v>
      </c>
      <c r="N19" s="143"/>
      <c r="O19" s="133"/>
      <c r="P19" s="133"/>
      <c r="Q19" s="133"/>
      <c r="R19" s="134"/>
      <c r="S19" s="134"/>
      <c r="T19" s="144">
        <f>SUM(T20)</f>
        <v>371000</v>
      </c>
      <c r="U19" s="252">
        <f>SUM(U20)</f>
        <v>373000</v>
      </c>
    </row>
    <row r="20" spans="1:21" ht="15" customHeight="1" x14ac:dyDescent="0.25">
      <c r="A20" s="253"/>
      <c r="B20" s="135" t="s">
        <v>248</v>
      </c>
      <c r="C20" s="297" t="s">
        <v>249</v>
      </c>
      <c r="D20" s="136">
        <v>405840</v>
      </c>
      <c r="E20" s="425">
        <f t="shared" si="1"/>
        <v>10410</v>
      </c>
      <c r="F20" s="137">
        <f>G20+H20+I20+R20+S20</f>
        <v>416250</v>
      </c>
      <c r="G20" s="136">
        <v>416250</v>
      </c>
      <c r="H20" s="138"/>
      <c r="I20" s="139">
        <f t="shared" si="2"/>
        <v>0</v>
      </c>
      <c r="J20" s="133"/>
      <c r="K20" s="133"/>
      <c r="L20" s="136">
        <v>0</v>
      </c>
      <c r="M20" s="136">
        <v>0</v>
      </c>
      <c r="N20" s="133"/>
      <c r="O20" s="133"/>
      <c r="P20" s="133"/>
      <c r="Q20" s="133"/>
      <c r="R20" s="140"/>
      <c r="S20" s="140"/>
      <c r="T20" s="136">
        <v>371000</v>
      </c>
      <c r="U20" s="254">
        <v>373000</v>
      </c>
    </row>
    <row r="21" spans="1:21" ht="15" customHeight="1" x14ac:dyDescent="0.25">
      <c r="A21" s="257"/>
      <c r="B21" s="141">
        <v>313</v>
      </c>
      <c r="C21" s="296" t="s">
        <v>250</v>
      </c>
      <c r="D21" s="129">
        <f>SUM(D22:D22)</f>
        <v>1686450</v>
      </c>
      <c r="E21" s="425">
        <f t="shared" si="1"/>
        <v>-139300</v>
      </c>
      <c r="F21" s="130">
        <f>SUM(F22:F22)</f>
        <v>1547150</v>
      </c>
      <c r="G21" s="131">
        <f>SUM(G22:G22)</f>
        <v>1542700</v>
      </c>
      <c r="H21" s="132"/>
      <c r="I21" s="139">
        <f t="shared" si="2"/>
        <v>4450</v>
      </c>
      <c r="J21" s="133"/>
      <c r="K21" s="133"/>
      <c r="L21" s="131">
        <f>SUM(L22:L22)</f>
        <v>0</v>
      </c>
      <c r="M21" s="131">
        <f>SUM(M22:M22)</f>
        <v>4450</v>
      </c>
      <c r="N21" s="133"/>
      <c r="O21" s="133"/>
      <c r="P21" s="133"/>
      <c r="Q21" s="133"/>
      <c r="R21" s="134"/>
      <c r="S21" s="134"/>
      <c r="T21" s="131">
        <f>SUM(T22:T22)</f>
        <v>1640000</v>
      </c>
      <c r="U21" s="252">
        <f>SUM(U22:U22)</f>
        <v>1651000</v>
      </c>
    </row>
    <row r="22" spans="1:21" ht="15" customHeight="1" x14ac:dyDescent="0.25">
      <c r="A22" s="253"/>
      <c r="B22" s="135" t="s">
        <v>251</v>
      </c>
      <c r="C22" s="297" t="s">
        <v>252</v>
      </c>
      <c r="D22" s="145">
        <v>1686450</v>
      </c>
      <c r="E22" s="382">
        <f t="shared" si="1"/>
        <v>-139300</v>
      </c>
      <c r="F22" s="137">
        <f>G22+H22+I22+R22+S22</f>
        <v>1547150</v>
      </c>
      <c r="G22" s="145">
        <v>1542700</v>
      </c>
      <c r="H22" s="146"/>
      <c r="I22" s="139">
        <f t="shared" si="2"/>
        <v>4450</v>
      </c>
      <c r="J22" s="133"/>
      <c r="K22" s="133"/>
      <c r="L22" s="145">
        <v>0</v>
      </c>
      <c r="M22" s="145">
        <v>4450</v>
      </c>
      <c r="N22" s="133"/>
      <c r="O22" s="133"/>
      <c r="P22" s="133"/>
      <c r="Q22" s="133"/>
      <c r="R22" s="140"/>
      <c r="S22" s="140"/>
      <c r="T22" s="145">
        <v>1640000</v>
      </c>
      <c r="U22" s="258">
        <v>1651000</v>
      </c>
    </row>
    <row r="23" spans="1:21" ht="9.9499999999999993" customHeight="1" x14ac:dyDescent="0.25">
      <c r="A23" s="259"/>
      <c r="B23" s="147"/>
      <c r="C23" s="148"/>
      <c r="D23" s="149"/>
      <c r="E23" s="379"/>
      <c r="F23" s="150"/>
      <c r="G23" s="151"/>
      <c r="H23" s="151"/>
      <c r="I23" s="152"/>
      <c r="J23" s="153"/>
      <c r="K23" s="153"/>
      <c r="L23" s="153">
        <v>0</v>
      </c>
      <c r="M23" s="153"/>
      <c r="N23" s="153"/>
      <c r="O23" s="153"/>
      <c r="P23" s="153"/>
      <c r="Q23" s="153"/>
      <c r="R23" s="154"/>
      <c r="S23" s="154"/>
      <c r="T23" s="154"/>
      <c r="U23" s="260"/>
    </row>
    <row r="24" spans="1:21" ht="15" customHeight="1" x14ac:dyDescent="0.25">
      <c r="A24" s="261"/>
      <c r="B24" s="155" t="s">
        <v>253</v>
      </c>
      <c r="C24" s="156" t="s">
        <v>7</v>
      </c>
      <c r="D24" s="150"/>
      <c r="E24" s="377"/>
      <c r="F24" s="150"/>
      <c r="G24" s="150"/>
      <c r="H24" s="150">
        <f>H30+H83</f>
        <v>2188475</v>
      </c>
      <c r="I24" s="152"/>
      <c r="J24" s="157"/>
      <c r="K24" s="157"/>
      <c r="L24" s="157"/>
      <c r="M24" s="157"/>
      <c r="N24" s="157"/>
      <c r="O24" s="157"/>
      <c r="P24" s="157"/>
      <c r="Q24" s="157"/>
      <c r="R24" s="158"/>
      <c r="S24" s="158"/>
      <c r="T24" s="158"/>
      <c r="U24" s="262"/>
    </row>
    <row r="25" spans="1:21" ht="15" customHeight="1" x14ac:dyDescent="0.25">
      <c r="A25" s="261"/>
      <c r="B25" s="155" t="s">
        <v>254</v>
      </c>
      <c r="C25" s="156" t="s">
        <v>8</v>
      </c>
      <c r="D25" s="150"/>
      <c r="E25" s="377"/>
      <c r="F25" s="150"/>
      <c r="G25" s="150"/>
      <c r="H25" s="150">
        <f>H72+H84</f>
        <v>2400</v>
      </c>
      <c r="I25" s="152"/>
      <c r="J25" s="157"/>
      <c r="K25" s="157"/>
      <c r="L25" s="157"/>
      <c r="M25" s="157"/>
      <c r="N25" s="157"/>
      <c r="O25" s="157"/>
      <c r="P25" s="157"/>
      <c r="Q25" s="157"/>
      <c r="R25" s="158"/>
      <c r="S25" s="158"/>
      <c r="T25" s="158"/>
      <c r="U25" s="262"/>
    </row>
    <row r="26" spans="1:21" ht="15" customHeight="1" x14ac:dyDescent="0.25">
      <c r="A26" s="261"/>
      <c r="B26" s="159"/>
      <c r="C26" s="160"/>
      <c r="D26" s="150"/>
      <c r="E26" s="377"/>
      <c r="F26" s="150"/>
      <c r="G26" s="150"/>
      <c r="H26" s="150">
        <f>H24+H25</f>
        <v>2190875</v>
      </c>
      <c r="I26" s="152"/>
      <c r="J26" s="157"/>
      <c r="K26" s="157"/>
      <c r="L26" s="157"/>
      <c r="M26" s="157"/>
      <c r="N26" s="157"/>
      <c r="O26" s="157"/>
      <c r="P26" s="157"/>
      <c r="Q26" s="157"/>
      <c r="R26" s="158"/>
      <c r="S26" s="158"/>
      <c r="T26" s="158"/>
      <c r="U26" s="262"/>
    </row>
    <row r="27" spans="1:21" ht="9.9499999999999993" customHeight="1" x14ac:dyDescent="0.25">
      <c r="A27" s="259"/>
      <c r="B27" s="147"/>
      <c r="C27" s="148"/>
      <c r="D27" s="149"/>
      <c r="E27" s="378"/>
      <c r="F27" s="150"/>
      <c r="G27" s="151"/>
      <c r="H27" s="151"/>
      <c r="I27" s="152"/>
      <c r="J27" s="153"/>
      <c r="K27" s="153"/>
      <c r="L27" s="153"/>
      <c r="M27" s="153"/>
      <c r="N27" s="153"/>
      <c r="O27" s="153"/>
      <c r="P27" s="153"/>
      <c r="Q27" s="153"/>
      <c r="R27" s="154"/>
      <c r="S27" s="154"/>
      <c r="T27" s="154"/>
      <c r="U27" s="263"/>
    </row>
    <row r="28" spans="1:21" ht="30" customHeight="1" x14ac:dyDescent="0.25">
      <c r="A28" s="455" t="s">
        <v>255</v>
      </c>
      <c r="B28" s="456"/>
      <c r="C28" s="457"/>
      <c r="D28" s="376">
        <f t="shared" ref="D28:U28" si="3">SUM(D29+D71)</f>
        <v>2520250</v>
      </c>
      <c r="E28" s="381">
        <f>F28-D28</f>
        <v>53791</v>
      </c>
      <c r="F28" s="334">
        <f t="shared" si="3"/>
        <v>2574041</v>
      </c>
      <c r="G28" s="334">
        <f t="shared" si="3"/>
        <v>28350</v>
      </c>
      <c r="H28" s="334">
        <f t="shared" si="3"/>
        <v>1622300</v>
      </c>
      <c r="I28" s="334">
        <f t="shared" si="3"/>
        <v>513661</v>
      </c>
      <c r="J28" s="334">
        <f t="shared" si="3"/>
        <v>269485</v>
      </c>
      <c r="K28" s="334">
        <f t="shared" si="3"/>
        <v>396</v>
      </c>
      <c r="L28" s="334">
        <f t="shared" si="3"/>
        <v>83738</v>
      </c>
      <c r="M28" s="334">
        <f t="shared" si="3"/>
        <v>154892</v>
      </c>
      <c r="N28" s="334">
        <f t="shared" si="3"/>
        <v>0</v>
      </c>
      <c r="O28" s="335">
        <f t="shared" si="3"/>
        <v>0</v>
      </c>
      <c r="P28" s="336">
        <f t="shared" si="3"/>
        <v>5150</v>
      </c>
      <c r="Q28" s="336">
        <f t="shared" si="3"/>
        <v>0</v>
      </c>
      <c r="R28" s="334">
        <f t="shared" si="3"/>
        <v>64300</v>
      </c>
      <c r="S28" s="335">
        <f t="shared" si="3"/>
        <v>345430</v>
      </c>
      <c r="T28" s="334">
        <f t="shared" si="3"/>
        <v>2417000</v>
      </c>
      <c r="U28" s="337">
        <f t="shared" si="3"/>
        <v>1818000</v>
      </c>
    </row>
    <row r="29" spans="1:21" ht="30" customHeight="1" x14ac:dyDescent="0.25">
      <c r="A29" s="487" t="s">
        <v>256</v>
      </c>
      <c r="B29" s="488"/>
      <c r="C29" s="489"/>
      <c r="D29" s="375">
        <f>D31+D36+D43+D53+D55+D61+D66+D68</f>
        <v>2434920</v>
      </c>
      <c r="E29" s="381">
        <f>F29-D29</f>
        <v>46264</v>
      </c>
      <c r="F29" s="334">
        <f>SUM(F31+F36+F43+F53+F55+F61+F66+F68)</f>
        <v>2481184</v>
      </c>
      <c r="G29" s="334">
        <f t="shared" ref="G29:U29" si="4">SUM(G31+G36+G43+G53+G55+G61+G66+G68)</f>
        <v>22350</v>
      </c>
      <c r="H29" s="334">
        <f t="shared" si="4"/>
        <v>1597425</v>
      </c>
      <c r="I29" s="334">
        <f t="shared" si="4"/>
        <v>493396</v>
      </c>
      <c r="J29" s="334">
        <f t="shared" si="4"/>
        <v>267885</v>
      </c>
      <c r="K29" s="334">
        <f t="shared" si="4"/>
        <v>396</v>
      </c>
      <c r="L29" s="334">
        <f t="shared" si="4"/>
        <v>83738</v>
      </c>
      <c r="M29" s="334">
        <f t="shared" si="4"/>
        <v>141377</v>
      </c>
      <c r="N29" s="334">
        <f t="shared" si="4"/>
        <v>0</v>
      </c>
      <c r="O29" s="334">
        <f t="shared" si="4"/>
        <v>0</v>
      </c>
      <c r="P29" s="334">
        <f t="shared" si="4"/>
        <v>0</v>
      </c>
      <c r="Q29" s="334">
        <f t="shared" si="4"/>
        <v>0</v>
      </c>
      <c r="R29" s="334">
        <f t="shared" si="4"/>
        <v>22583</v>
      </c>
      <c r="S29" s="334">
        <f t="shared" si="4"/>
        <v>345430</v>
      </c>
      <c r="T29" s="334">
        <f t="shared" si="4"/>
        <v>2153000</v>
      </c>
      <c r="U29" s="337">
        <f t="shared" si="4"/>
        <v>1552000</v>
      </c>
    </row>
    <row r="30" spans="1:21" ht="15" customHeight="1" x14ac:dyDescent="0.25">
      <c r="A30" s="264"/>
      <c r="B30" s="155" t="s">
        <v>257</v>
      </c>
      <c r="C30" s="330" t="s">
        <v>258</v>
      </c>
      <c r="D30" s="338"/>
      <c r="E30" s="332"/>
      <c r="F30" s="333"/>
      <c r="G30" s="333"/>
      <c r="H30" s="333">
        <f>H31+H36+H43+H55+H53+H61</f>
        <v>1597425</v>
      </c>
      <c r="I30" s="333"/>
      <c r="J30" s="339"/>
      <c r="K30" s="339"/>
      <c r="L30" s="339"/>
      <c r="M30" s="339"/>
      <c r="N30" s="339"/>
      <c r="O30" s="339"/>
      <c r="P30" s="339"/>
      <c r="Q30" s="339"/>
      <c r="R30" s="340"/>
      <c r="S30" s="340"/>
      <c r="T30" s="333"/>
      <c r="U30" s="341"/>
    </row>
    <row r="31" spans="1:21" ht="15" customHeight="1" x14ac:dyDescent="0.25">
      <c r="A31" s="265"/>
      <c r="B31" s="163" t="s">
        <v>259</v>
      </c>
      <c r="C31" s="331" t="s">
        <v>260</v>
      </c>
      <c r="D31" s="165">
        <f t="shared" ref="D31:U31" si="5">SUM(D32:D35)</f>
        <v>412062</v>
      </c>
      <c r="E31" s="383">
        <f t="shared" ref="E31:E44" si="6">F31-D31</f>
        <v>-134353</v>
      </c>
      <c r="F31" s="166">
        <f t="shared" si="5"/>
        <v>277709</v>
      </c>
      <c r="G31" s="167">
        <f t="shared" si="5"/>
        <v>0</v>
      </c>
      <c r="H31" s="167">
        <f t="shared" si="5"/>
        <v>241200</v>
      </c>
      <c r="I31" s="166">
        <f t="shared" si="5"/>
        <v>30353</v>
      </c>
      <c r="J31" s="167">
        <f t="shared" si="5"/>
        <v>29153</v>
      </c>
      <c r="K31" s="167">
        <f t="shared" si="5"/>
        <v>0</v>
      </c>
      <c r="L31" s="167">
        <f t="shared" si="5"/>
        <v>1200</v>
      </c>
      <c r="M31" s="167">
        <f t="shared" si="5"/>
        <v>0</v>
      </c>
      <c r="N31" s="167">
        <f t="shared" si="5"/>
        <v>0</v>
      </c>
      <c r="O31" s="167">
        <f t="shared" si="5"/>
        <v>0</v>
      </c>
      <c r="P31" s="167">
        <f t="shared" si="5"/>
        <v>0</v>
      </c>
      <c r="Q31" s="167">
        <f t="shared" si="5"/>
        <v>0</v>
      </c>
      <c r="R31" s="167">
        <f t="shared" si="5"/>
        <v>0</v>
      </c>
      <c r="S31" s="167">
        <f t="shared" si="5"/>
        <v>6156</v>
      </c>
      <c r="T31" s="167">
        <f t="shared" si="5"/>
        <v>381000</v>
      </c>
      <c r="U31" s="266">
        <f t="shared" si="5"/>
        <v>313000</v>
      </c>
    </row>
    <row r="32" spans="1:21" ht="15" customHeight="1" x14ac:dyDescent="0.25">
      <c r="A32" s="267" t="s">
        <v>261</v>
      </c>
      <c r="B32" s="168" t="s">
        <v>262</v>
      </c>
      <c r="C32" s="169" t="s">
        <v>263</v>
      </c>
      <c r="D32" s="170">
        <v>91397</v>
      </c>
      <c r="E32" s="387">
        <f t="shared" si="6"/>
        <v>-53088</v>
      </c>
      <c r="F32" s="171">
        <f>G32+H32+I32+R32+S32</f>
        <v>38309</v>
      </c>
      <c r="G32" s="172"/>
      <c r="H32" s="172">
        <v>1800</v>
      </c>
      <c r="I32" s="171">
        <f>SUM(J32:Q32)</f>
        <v>30353</v>
      </c>
      <c r="J32" s="305">
        <v>29153</v>
      </c>
      <c r="K32" s="305"/>
      <c r="L32" s="305">
        <v>1200</v>
      </c>
      <c r="M32" s="305"/>
      <c r="N32" s="305"/>
      <c r="O32" s="305"/>
      <c r="P32" s="305"/>
      <c r="Q32" s="305"/>
      <c r="R32" s="173"/>
      <c r="S32" s="173">
        <v>6156</v>
      </c>
      <c r="T32" s="172">
        <v>75000</v>
      </c>
      <c r="U32" s="268">
        <v>5000</v>
      </c>
    </row>
    <row r="33" spans="1:22" ht="15" customHeight="1" x14ac:dyDescent="0.25">
      <c r="A33" s="267" t="s">
        <v>264</v>
      </c>
      <c r="B33" s="168" t="s">
        <v>265</v>
      </c>
      <c r="C33" s="169" t="s">
        <v>266</v>
      </c>
      <c r="D33" s="288">
        <v>313765</v>
      </c>
      <c r="E33" s="387">
        <f t="shared" si="6"/>
        <v>-76765</v>
      </c>
      <c r="F33" s="171">
        <f>G33+H33+I33+R33+S33</f>
        <v>237000</v>
      </c>
      <c r="G33" s="172"/>
      <c r="H33" s="172">
        <v>237000</v>
      </c>
      <c r="I33" s="171">
        <f>SUM(J33:Q33)</f>
        <v>0</v>
      </c>
      <c r="J33" s="305"/>
      <c r="K33" s="305"/>
      <c r="L33" s="305"/>
      <c r="M33" s="305"/>
      <c r="N33" s="305"/>
      <c r="O33" s="305"/>
      <c r="P33" s="305"/>
      <c r="Q33" s="305"/>
      <c r="R33" s="173"/>
      <c r="S33" s="173"/>
      <c r="T33" s="172">
        <v>301000</v>
      </c>
      <c r="U33" s="268">
        <v>303000</v>
      </c>
    </row>
    <row r="34" spans="1:22" ht="15" customHeight="1" x14ac:dyDescent="0.25">
      <c r="A34" s="267" t="s">
        <v>253</v>
      </c>
      <c r="B34" s="168" t="s">
        <v>267</v>
      </c>
      <c r="C34" s="169" t="s">
        <v>268</v>
      </c>
      <c r="D34" s="170">
        <v>6400</v>
      </c>
      <c r="E34" s="387">
        <f t="shared" si="6"/>
        <v>-4000</v>
      </c>
      <c r="F34" s="171">
        <f>G34+H34+I34+R34+S34</f>
        <v>2400</v>
      </c>
      <c r="G34" s="172"/>
      <c r="H34" s="172">
        <v>2400</v>
      </c>
      <c r="I34" s="171">
        <f>SUM(J34:Q34)</f>
        <v>0</v>
      </c>
      <c r="J34" s="305"/>
      <c r="K34" s="305"/>
      <c r="L34" s="305"/>
      <c r="M34" s="305"/>
      <c r="N34" s="305"/>
      <c r="O34" s="305"/>
      <c r="P34" s="305"/>
      <c r="Q34" s="305"/>
      <c r="R34" s="173"/>
      <c r="S34" s="173"/>
      <c r="T34" s="172">
        <v>4000</v>
      </c>
      <c r="U34" s="268">
        <v>4000</v>
      </c>
    </row>
    <row r="35" spans="1:22" ht="15" customHeight="1" x14ac:dyDescent="0.25">
      <c r="A35" s="267" t="s">
        <v>254</v>
      </c>
      <c r="B35" s="168" t="s">
        <v>382</v>
      </c>
      <c r="C35" s="169" t="s">
        <v>383</v>
      </c>
      <c r="D35" s="374">
        <v>500</v>
      </c>
      <c r="E35" s="387">
        <f t="shared" si="6"/>
        <v>-500</v>
      </c>
      <c r="F35" s="171">
        <f>G35+H35+I35+R35+S35</f>
        <v>0</v>
      </c>
      <c r="G35" s="222"/>
      <c r="H35" s="56"/>
      <c r="I35" s="171">
        <f>SUM(J35:Q35)</f>
        <v>0</v>
      </c>
      <c r="J35" s="306"/>
      <c r="K35" s="306"/>
      <c r="L35" s="306"/>
      <c r="M35" s="306"/>
      <c r="N35" s="306"/>
      <c r="O35" s="306"/>
      <c r="P35" s="306"/>
      <c r="Q35" s="306"/>
      <c r="R35" s="221"/>
      <c r="S35" s="221"/>
      <c r="T35" s="172">
        <v>1000</v>
      </c>
      <c r="U35" s="268">
        <v>1000</v>
      </c>
    </row>
    <row r="36" spans="1:22" ht="15" customHeight="1" x14ac:dyDescent="0.25">
      <c r="A36" s="270"/>
      <c r="B36" s="174" t="s">
        <v>269</v>
      </c>
      <c r="C36" s="175" t="s">
        <v>270</v>
      </c>
      <c r="D36" s="176">
        <f t="shared" ref="D36:L36" si="7">SUM(D37:D42)</f>
        <v>938826</v>
      </c>
      <c r="E36" s="384">
        <f t="shared" si="6"/>
        <v>-68918</v>
      </c>
      <c r="F36" s="166">
        <f t="shared" si="7"/>
        <v>869908</v>
      </c>
      <c r="G36" s="167">
        <f t="shared" si="7"/>
        <v>0</v>
      </c>
      <c r="H36" s="167">
        <f t="shared" si="7"/>
        <v>767500</v>
      </c>
      <c r="I36" s="166">
        <f t="shared" si="7"/>
        <v>79825</v>
      </c>
      <c r="J36" s="167">
        <f t="shared" si="7"/>
        <v>4336</v>
      </c>
      <c r="K36" s="167">
        <f t="shared" si="7"/>
        <v>37</v>
      </c>
      <c r="L36" s="167">
        <f t="shared" si="7"/>
        <v>43802</v>
      </c>
      <c r="M36" s="167">
        <f t="shared" ref="M36:U36" si="8">SUM(M37:M42)</f>
        <v>31650</v>
      </c>
      <c r="N36" s="167">
        <f t="shared" si="8"/>
        <v>0</v>
      </c>
      <c r="O36" s="167">
        <f t="shared" si="8"/>
        <v>0</v>
      </c>
      <c r="P36" s="167">
        <f t="shared" si="8"/>
        <v>0</v>
      </c>
      <c r="Q36" s="167">
        <f t="shared" si="8"/>
        <v>0</v>
      </c>
      <c r="R36" s="167">
        <f t="shared" si="8"/>
        <v>22583</v>
      </c>
      <c r="S36" s="167">
        <f t="shared" si="8"/>
        <v>0</v>
      </c>
      <c r="T36" s="167">
        <f t="shared" si="8"/>
        <v>808000</v>
      </c>
      <c r="U36" s="307">
        <f t="shared" si="8"/>
        <v>808000</v>
      </c>
      <c r="V36" s="269"/>
    </row>
    <row r="37" spans="1:22" ht="15" customHeight="1" x14ac:dyDescent="0.25">
      <c r="A37" s="267" t="s">
        <v>273</v>
      </c>
      <c r="B37" s="168" t="s">
        <v>271</v>
      </c>
      <c r="C37" s="169" t="s">
        <v>272</v>
      </c>
      <c r="D37" s="170">
        <v>64200</v>
      </c>
      <c r="E37" s="385">
        <f t="shared" si="6"/>
        <v>3096</v>
      </c>
      <c r="F37" s="171">
        <f t="shared" ref="F37:F42" si="9">G37+H37+I37+R37+S37</f>
        <v>67296</v>
      </c>
      <c r="G37" s="172"/>
      <c r="H37" s="172">
        <v>45050</v>
      </c>
      <c r="I37" s="171">
        <f t="shared" ref="I37:I42" si="10">SUM(J37:Q37)</f>
        <v>22246</v>
      </c>
      <c r="J37" s="306">
        <v>760</v>
      </c>
      <c r="K37" s="306">
        <v>37</v>
      </c>
      <c r="L37" s="306">
        <v>8449</v>
      </c>
      <c r="M37" s="306">
        <v>13000</v>
      </c>
      <c r="N37" s="306"/>
      <c r="O37" s="306"/>
      <c r="P37" s="306"/>
      <c r="Q37" s="306"/>
      <c r="R37" s="177"/>
      <c r="S37" s="173"/>
      <c r="T37" s="178">
        <v>69000</v>
      </c>
      <c r="U37" s="271">
        <v>69000</v>
      </c>
    </row>
    <row r="38" spans="1:22" ht="15" customHeight="1" x14ac:dyDescent="0.25">
      <c r="A38" s="267" t="s">
        <v>276</v>
      </c>
      <c r="B38" s="168" t="s">
        <v>274</v>
      </c>
      <c r="C38" s="169" t="s">
        <v>275</v>
      </c>
      <c r="D38" s="170">
        <v>45320</v>
      </c>
      <c r="E38" s="385">
        <f t="shared" si="6"/>
        <v>14171</v>
      </c>
      <c r="F38" s="171">
        <f t="shared" si="9"/>
        <v>59491</v>
      </c>
      <c r="G38" s="172"/>
      <c r="H38" s="172">
        <v>8600</v>
      </c>
      <c r="I38" s="171">
        <f t="shared" si="10"/>
        <v>29628</v>
      </c>
      <c r="J38" s="306">
        <v>670</v>
      </c>
      <c r="K38" s="306"/>
      <c r="L38" s="306">
        <v>28888</v>
      </c>
      <c r="M38" s="306">
        <v>70</v>
      </c>
      <c r="N38" s="306"/>
      <c r="O38" s="306"/>
      <c r="P38" s="306"/>
      <c r="Q38" s="306"/>
      <c r="R38" s="173">
        <v>21263</v>
      </c>
      <c r="S38" s="173"/>
      <c r="T38" s="178">
        <v>21000</v>
      </c>
      <c r="U38" s="271">
        <v>21000</v>
      </c>
    </row>
    <row r="39" spans="1:22" ht="15" customHeight="1" x14ac:dyDescent="0.25">
      <c r="A39" s="267" t="s">
        <v>279</v>
      </c>
      <c r="B39" s="168" t="s">
        <v>277</v>
      </c>
      <c r="C39" s="169" t="s">
        <v>278</v>
      </c>
      <c r="D39" s="170">
        <v>790300</v>
      </c>
      <c r="E39" s="385">
        <f t="shared" si="6"/>
        <v>-99900</v>
      </c>
      <c r="F39" s="171">
        <f t="shared" si="9"/>
        <v>690400</v>
      </c>
      <c r="G39" s="172"/>
      <c r="H39" s="172">
        <v>690000</v>
      </c>
      <c r="I39" s="171">
        <f t="shared" si="10"/>
        <v>400</v>
      </c>
      <c r="J39" s="306">
        <v>400</v>
      </c>
      <c r="K39" s="306"/>
      <c r="L39" s="306"/>
      <c r="M39" s="306"/>
      <c r="N39" s="306"/>
      <c r="O39" s="306"/>
      <c r="P39" s="306"/>
      <c r="Q39" s="306"/>
      <c r="R39" s="177"/>
      <c r="S39" s="173"/>
      <c r="T39" s="178">
        <v>686000</v>
      </c>
      <c r="U39" s="271">
        <v>691000</v>
      </c>
    </row>
    <row r="40" spans="1:22" ht="15" customHeight="1" x14ac:dyDescent="0.25">
      <c r="A40" s="267" t="s">
        <v>282</v>
      </c>
      <c r="B40" s="168" t="s">
        <v>280</v>
      </c>
      <c r="C40" s="169" t="s">
        <v>281</v>
      </c>
      <c r="D40" s="170">
        <v>25000</v>
      </c>
      <c r="E40" s="385">
        <f t="shared" si="6"/>
        <v>20261</v>
      </c>
      <c r="F40" s="171">
        <f t="shared" si="9"/>
        <v>45261</v>
      </c>
      <c r="G40" s="172"/>
      <c r="H40" s="172">
        <v>22050</v>
      </c>
      <c r="I40" s="171">
        <f t="shared" si="10"/>
        <v>21891</v>
      </c>
      <c r="J40" s="306"/>
      <c r="K40" s="306"/>
      <c r="L40" s="306">
        <v>4511</v>
      </c>
      <c r="M40" s="306">
        <v>17380</v>
      </c>
      <c r="N40" s="306"/>
      <c r="O40" s="306"/>
      <c r="P40" s="306"/>
      <c r="Q40" s="306"/>
      <c r="R40" s="179">
        <v>1320</v>
      </c>
      <c r="S40" s="173"/>
      <c r="T40" s="178">
        <v>18000</v>
      </c>
      <c r="U40" s="271">
        <v>18000</v>
      </c>
    </row>
    <row r="41" spans="1:22" ht="15" customHeight="1" x14ac:dyDescent="0.25">
      <c r="A41" s="267" t="s">
        <v>287</v>
      </c>
      <c r="B41" s="168" t="s">
        <v>283</v>
      </c>
      <c r="C41" s="169" t="s">
        <v>284</v>
      </c>
      <c r="D41" s="170">
        <v>3500</v>
      </c>
      <c r="E41" s="385">
        <f t="shared" si="6"/>
        <v>254</v>
      </c>
      <c r="F41" s="171">
        <f t="shared" si="9"/>
        <v>3754</v>
      </c>
      <c r="G41" s="172"/>
      <c r="H41" s="172">
        <v>1800</v>
      </c>
      <c r="I41" s="171">
        <f t="shared" si="10"/>
        <v>1954</v>
      </c>
      <c r="J41" s="306"/>
      <c r="K41" s="306"/>
      <c r="L41" s="306">
        <v>1954</v>
      </c>
      <c r="M41" s="306"/>
      <c r="N41" s="306"/>
      <c r="O41" s="306"/>
      <c r="P41" s="306"/>
      <c r="Q41" s="306"/>
      <c r="R41" s="177"/>
      <c r="S41" s="173"/>
      <c r="T41" s="178">
        <v>2000</v>
      </c>
      <c r="U41" s="271">
        <v>2000</v>
      </c>
    </row>
    <row r="42" spans="1:22" ht="15" customHeight="1" x14ac:dyDescent="0.25">
      <c r="A42" s="267" t="s">
        <v>290</v>
      </c>
      <c r="B42" s="168" t="s">
        <v>384</v>
      </c>
      <c r="C42" s="169" t="s">
        <v>385</v>
      </c>
      <c r="D42" s="170">
        <v>10506</v>
      </c>
      <c r="E42" s="385">
        <f t="shared" si="6"/>
        <v>-6800</v>
      </c>
      <c r="F42" s="171">
        <f t="shared" si="9"/>
        <v>3706</v>
      </c>
      <c r="G42" s="223"/>
      <c r="H42" s="56"/>
      <c r="I42" s="171">
        <f t="shared" si="10"/>
        <v>3706</v>
      </c>
      <c r="J42" s="306">
        <v>2506</v>
      </c>
      <c r="K42" s="306"/>
      <c r="L42" s="306"/>
      <c r="M42" s="306">
        <v>1200</v>
      </c>
      <c r="N42" s="306"/>
      <c r="O42" s="306"/>
      <c r="P42" s="306"/>
      <c r="Q42" s="306"/>
      <c r="R42" s="222"/>
      <c r="S42" s="222"/>
      <c r="T42" s="304">
        <v>12000</v>
      </c>
      <c r="U42" s="271">
        <v>7000</v>
      </c>
    </row>
    <row r="43" spans="1:22" ht="15" customHeight="1" x14ac:dyDescent="0.25">
      <c r="A43" s="270"/>
      <c r="B43" s="174" t="s">
        <v>285</v>
      </c>
      <c r="C43" s="175" t="s">
        <v>286</v>
      </c>
      <c r="D43" s="176">
        <f>SUM(D44:D52)</f>
        <v>394647</v>
      </c>
      <c r="E43" s="386">
        <f t="shared" si="6"/>
        <v>331853</v>
      </c>
      <c r="F43" s="166">
        <f>SUM(F44:F52)</f>
        <v>726500</v>
      </c>
      <c r="G43" s="167">
        <f>SUM(G44:G52)</f>
        <v>0</v>
      </c>
      <c r="H43" s="167">
        <f t="shared" ref="H43:U43" si="11">SUM(H44:H52)</f>
        <v>561475</v>
      </c>
      <c r="I43" s="166">
        <f t="shared" si="11"/>
        <v>165025</v>
      </c>
      <c r="J43" s="167">
        <f t="shared" si="11"/>
        <v>37794</v>
      </c>
      <c r="K43" s="167">
        <f t="shared" si="11"/>
        <v>0</v>
      </c>
      <c r="L43" s="167">
        <f t="shared" si="11"/>
        <v>32886</v>
      </c>
      <c r="M43" s="167">
        <f t="shared" si="11"/>
        <v>94345</v>
      </c>
      <c r="N43" s="167">
        <f t="shared" si="11"/>
        <v>0</v>
      </c>
      <c r="O43" s="167">
        <f t="shared" si="11"/>
        <v>0</v>
      </c>
      <c r="P43" s="167">
        <f t="shared" si="11"/>
        <v>0</v>
      </c>
      <c r="Q43" s="167">
        <f t="shared" si="11"/>
        <v>0</v>
      </c>
      <c r="R43" s="167">
        <f t="shared" si="11"/>
        <v>0</v>
      </c>
      <c r="S43" s="167">
        <f t="shared" si="11"/>
        <v>0</v>
      </c>
      <c r="T43" s="167">
        <f t="shared" si="11"/>
        <v>403000</v>
      </c>
      <c r="U43" s="266">
        <f t="shared" si="11"/>
        <v>353000</v>
      </c>
    </row>
    <row r="44" spans="1:22" ht="15" customHeight="1" x14ac:dyDescent="0.25">
      <c r="A44" s="267" t="s">
        <v>69</v>
      </c>
      <c r="B44" s="168" t="s">
        <v>288</v>
      </c>
      <c r="C44" s="169" t="s">
        <v>289</v>
      </c>
      <c r="D44" s="170">
        <v>13200</v>
      </c>
      <c r="E44" s="382">
        <f t="shared" si="6"/>
        <v>670</v>
      </c>
      <c r="F44" s="171">
        <f t="shared" ref="F44:F54" si="12">G44+H44+I44+R44+S44</f>
        <v>13870</v>
      </c>
      <c r="G44" s="172"/>
      <c r="H44" s="172">
        <v>12300</v>
      </c>
      <c r="I44" s="171">
        <f t="shared" ref="I44:I52" si="13">SUM(J44:Q44)</f>
        <v>1570</v>
      </c>
      <c r="J44" s="306">
        <v>1175</v>
      </c>
      <c r="K44" s="306"/>
      <c r="L44" s="306"/>
      <c r="M44" s="306">
        <v>395</v>
      </c>
      <c r="N44" s="306"/>
      <c r="O44" s="306"/>
      <c r="P44" s="306"/>
      <c r="Q44" s="306"/>
      <c r="R44" s="177"/>
      <c r="S44" s="177"/>
      <c r="T44" s="178">
        <v>12000</v>
      </c>
      <c r="U44" s="271">
        <v>12000</v>
      </c>
    </row>
    <row r="45" spans="1:22" ht="15" customHeight="1" x14ac:dyDescent="0.25">
      <c r="A45" s="267" t="s">
        <v>295</v>
      </c>
      <c r="B45" s="168" t="s">
        <v>291</v>
      </c>
      <c r="C45" s="169" t="s">
        <v>292</v>
      </c>
      <c r="D45" s="170">
        <v>34850</v>
      </c>
      <c r="E45" s="387">
        <f t="shared" ref="E45:E52" si="14">F45-D45</f>
        <v>385500</v>
      </c>
      <c r="F45" s="171">
        <f t="shared" si="12"/>
        <v>420350</v>
      </c>
      <c r="G45" s="172"/>
      <c r="H45" s="172">
        <v>412325</v>
      </c>
      <c r="I45" s="171">
        <f t="shared" si="13"/>
        <v>8025</v>
      </c>
      <c r="J45" s="306"/>
      <c r="K45" s="306"/>
      <c r="L45" s="306">
        <v>4525</v>
      </c>
      <c r="M45" s="306">
        <v>3500</v>
      </c>
      <c r="N45" s="306"/>
      <c r="O45" s="306"/>
      <c r="P45" s="306"/>
      <c r="Q45" s="306"/>
      <c r="R45" s="173"/>
      <c r="S45" s="177"/>
      <c r="T45" s="178">
        <v>74000</v>
      </c>
      <c r="U45" s="271">
        <v>75000</v>
      </c>
    </row>
    <row r="46" spans="1:22" ht="15" customHeight="1" x14ac:dyDescent="0.25">
      <c r="A46" s="267" t="s">
        <v>298</v>
      </c>
      <c r="B46" s="168" t="s">
        <v>293</v>
      </c>
      <c r="C46" s="169" t="s">
        <v>294</v>
      </c>
      <c r="D46" s="170">
        <v>2350</v>
      </c>
      <c r="E46" s="387">
        <f t="shared" si="14"/>
        <v>-1900</v>
      </c>
      <c r="F46" s="171">
        <f t="shared" si="12"/>
        <v>450</v>
      </c>
      <c r="G46" s="172"/>
      <c r="H46" s="172">
        <v>0</v>
      </c>
      <c r="I46" s="171">
        <f t="shared" si="13"/>
        <v>450</v>
      </c>
      <c r="J46" s="306"/>
      <c r="K46" s="306"/>
      <c r="L46" s="306"/>
      <c r="M46" s="306">
        <v>450</v>
      </c>
      <c r="N46" s="306"/>
      <c r="O46" s="306"/>
      <c r="P46" s="306"/>
      <c r="Q46" s="306"/>
      <c r="R46" s="177"/>
      <c r="S46" s="177"/>
      <c r="T46" s="178">
        <v>2000</v>
      </c>
      <c r="U46" s="271">
        <v>2000</v>
      </c>
    </row>
    <row r="47" spans="1:22" ht="15" customHeight="1" x14ac:dyDescent="0.25">
      <c r="A47" s="267" t="s">
        <v>301</v>
      </c>
      <c r="B47" s="168" t="s">
        <v>296</v>
      </c>
      <c r="C47" s="169" t="s">
        <v>297</v>
      </c>
      <c r="D47" s="170">
        <v>122680</v>
      </c>
      <c r="E47" s="387">
        <f t="shared" si="14"/>
        <v>-10911</v>
      </c>
      <c r="F47" s="171">
        <f t="shared" si="12"/>
        <v>111769</v>
      </c>
      <c r="G47" s="172"/>
      <c r="H47" s="172">
        <v>100700</v>
      </c>
      <c r="I47" s="171">
        <f t="shared" si="13"/>
        <v>11069</v>
      </c>
      <c r="J47" s="306">
        <v>11069</v>
      </c>
      <c r="K47" s="306"/>
      <c r="L47" s="306"/>
      <c r="M47" s="306"/>
      <c r="N47" s="306"/>
      <c r="O47" s="306"/>
      <c r="P47" s="306"/>
      <c r="Q47" s="306"/>
      <c r="R47" s="177"/>
      <c r="S47" s="177"/>
      <c r="T47" s="178">
        <v>112000</v>
      </c>
      <c r="U47" s="271">
        <v>111000</v>
      </c>
    </row>
    <row r="48" spans="1:22" ht="15" customHeight="1" x14ac:dyDescent="0.25">
      <c r="A48" s="267" t="s">
        <v>304</v>
      </c>
      <c r="B48" s="168" t="s">
        <v>299</v>
      </c>
      <c r="C48" s="169" t="s">
        <v>300</v>
      </c>
      <c r="D48" s="170">
        <v>5850</v>
      </c>
      <c r="E48" s="387">
        <f t="shared" si="14"/>
        <v>-287</v>
      </c>
      <c r="F48" s="171">
        <f t="shared" si="12"/>
        <v>5563</v>
      </c>
      <c r="G48" s="172"/>
      <c r="H48" s="172">
        <v>0</v>
      </c>
      <c r="I48" s="171">
        <f t="shared" si="13"/>
        <v>5563</v>
      </c>
      <c r="J48" s="306">
        <v>933</v>
      </c>
      <c r="K48" s="306"/>
      <c r="L48" s="306">
        <v>4630</v>
      </c>
      <c r="M48" s="306"/>
      <c r="N48" s="306"/>
      <c r="O48" s="306"/>
      <c r="P48" s="306"/>
      <c r="Q48" s="306"/>
      <c r="R48" s="173"/>
      <c r="S48" s="177"/>
      <c r="T48" s="178">
        <v>6000</v>
      </c>
      <c r="U48" s="271">
        <v>6000</v>
      </c>
    </row>
    <row r="49" spans="1:22" ht="15" customHeight="1" x14ac:dyDescent="0.25">
      <c r="A49" s="267" t="s">
        <v>307</v>
      </c>
      <c r="B49" s="168" t="s">
        <v>302</v>
      </c>
      <c r="C49" s="169" t="s">
        <v>303</v>
      </c>
      <c r="D49" s="170">
        <v>23500</v>
      </c>
      <c r="E49" s="382">
        <f t="shared" si="14"/>
        <v>-22300</v>
      </c>
      <c r="F49" s="171">
        <f t="shared" si="12"/>
        <v>1200</v>
      </c>
      <c r="G49" s="172"/>
      <c r="H49" s="172">
        <v>1200</v>
      </c>
      <c r="I49" s="171">
        <f t="shared" si="13"/>
        <v>0</v>
      </c>
      <c r="J49" s="306"/>
      <c r="K49" s="306"/>
      <c r="L49" s="306"/>
      <c r="M49" s="306"/>
      <c r="N49" s="306"/>
      <c r="O49" s="306"/>
      <c r="P49" s="306"/>
      <c r="Q49" s="306"/>
      <c r="R49" s="177"/>
      <c r="S49" s="177"/>
      <c r="T49" s="178">
        <v>22000</v>
      </c>
      <c r="U49" s="271">
        <v>22000</v>
      </c>
    </row>
    <row r="50" spans="1:22" ht="15" customHeight="1" x14ac:dyDescent="0.25">
      <c r="A50" s="267" t="s">
        <v>310</v>
      </c>
      <c r="B50" s="168" t="s">
        <v>305</v>
      </c>
      <c r="C50" s="169" t="s">
        <v>306</v>
      </c>
      <c r="D50" s="170">
        <v>147167</v>
      </c>
      <c r="E50" s="385">
        <f t="shared" si="14"/>
        <v>-8237</v>
      </c>
      <c r="F50" s="171">
        <f t="shared" si="12"/>
        <v>138930</v>
      </c>
      <c r="G50" s="172"/>
      <c r="H50" s="172">
        <v>6400</v>
      </c>
      <c r="I50" s="171">
        <f t="shared" si="13"/>
        <v>132530</v>
      </c>
      <c r="J50" s="306">
        <v>22780</v>
      </c>
      <c r="K50" s="306"/>
      <c r="L50" s="306">
        <v>19750</v>
      </c>
      <c r="M50" s="306">
        <v>90000</v>
      </c>
      <c r="N50" s="306"/>
      <c r="O50" s="306"/>
      <c r="P50" s="306"/>
      <c r="Q50" s="306"/>
      <c r="R50" s="177"/>
      <c r="S50" s="177"/>
      <c r="T50" s="178">
        <v>137000</v>
      </c>
      <c r="U50" s="271">
        <v>87000</v>
      </c>
    </row>
    <row r="51" spans="1:22" ht="15" customHeight="1" x14ac:dyDescent="0.25">
      <c r="A51" s="267" t="s">
        <v>315</v>
      </c>
      <c r="B51" s="168" t="s">
        <v>308</v>
      </c>
      <c r="C51" s="169" t="s">
        <v>309</v>
      </c>
      <c r="D51" s="170">
        <v>7750</v>
      </c>
      <c r="E51" s="385">
        <f t="shared" si="14"/>
        <v>29</v>
      </c>
      <c r="F51" s="171">
        <f t="shared" si="12"/>
        <v>7779</v>
      </c>
      <c r="G51" s="172"/>
      <c r="H51" s="172">
        <v>6200</v>
      </c>
      <c r="I51" s="171">
        <f t="shared" si="13"/>
        <v>1579</v>
      </c>
      <c r="J51" s="306">
        <v>1579</v>
      </c>
      <c r="K51" s="306"/>
      <c r="L51" s="306"/>
      <c r="M51" s="306"/>
      <c r="N51" s="306"/>
      <c r="O51" s="306"/>
      <c r="P51" s="306"/>
      <c r="Q51" s="306"/>
      <c r="R51" s="177"/>
      <c r="S51" s="177"/>
      <c r="T51" s="178">
        <v>8000</v>
      </c>
      <c r="U51" s="271">
        <v>8000</v>
      </c>
    </row>
    <row r="52" spans="1:22" ht="15" customHeight="1" x14ac:dyDescent="0.25">
      <c r="A52" s="267" t="s">
        <v>318</v>
      </c>
      <c r="B52" s="168" t="s">
        <v>311</v>
      </c>
      <c r="C52" s="169" t="s">
        <v>312</v>
      </c>
      <c r="D52" s="170">
        <v>37300</v>
      </c>
      <c r="E52" s="387">
        <f t="shared" si="14"/>
        <v>-10711</v>
      </c>
      <c r="F52" s="171">
        <f t="shared" si="12"/>
        <v>26589</v>
      </c>
      <c r="G52" s="172"/>
      <c r="H52" s="172">
        <v>22350</v>
      </c>
      <c r="I52" s="171">
        <f t="shared" si="13"/>
        <v>4239</v>
      </c>
      <c r="J52" s="306">
        <v>258</v>
      </c>
      <c r="K52" s="306"/>
      <c r="L52" s="306">
        <v>3981</v>
      </c>
      <c r="M52" s="306"/>
      <c r="N52" s="306"/>
      <c r="O52" s="306"/>
      <c r="P52" s="306"/>
      <c r="Q52" s="306"/>
      <c r="R52" s="177"/>
      <c r="S52" s="226"/>
      <c r="T52" s="178">
        <v>30000</v>
      </c>
      <c r="U52" s="271">
        <v>30000</v>
      </c>
    </row>
    <row r="53" spans="1:22" ht="15" customHeight="1" thickBot="1" x14ac:dyDescent="0.3">
      <c r="A53" s="270"/>
      <c r="B53" s="174" t="s">
        <v>393</v>
      </c>
      <c r="C53" s="175" t="s">
        <v>394</v>
      </c>
      <c r="D53" s="176">
        <f t="shared" ref="D53:U53" si="15">D54</f>
        <v>366595</v>
      </c>
      <c r="E53" s="383">
        <f t="shared" ref="E53:E62" si="16">F53-D53</f>
        <v>-39922</v>
      </c>
      <c r="F53" s="166">
        <f t="shared" si="15"/>
        <v>326673</v>
      </c>
      <c r="G53" s="167">
        <f t="shared" si="15"/>
        <v>0</v>
      </c>
      <c r="H53" s="167">
        <f t="shared" si="15"/>
        <v>0</v>
      </c>
      <c r="I53" s="166">
        <f t="shared" si="15"/>
        <v>0</v>
      </c>
      <c r="J53" s="167">
        <f t="shared" si="15"/>
        <v>0</v>
      </c>
      <c r="K53" s="167">
        <f t="shared" si="15"/>
        <v>0</v>
      </c>
      <c r="L53" s="167">
        <f t="shared" si="15"/>
        <v>0</v>
      </c>
      <c r="M53" s="167">
        <f t="shared" si="15"/>
        <v>0</v>
      </c>
      <c r="N53" s="167">
        <f t="shared" si="15"/>
        <v>0</v>
      </c>
      <c r="O53" s="167">
        <f t="shared" si="15"/>
        <v>0</v>
      </c>
      <c r="P53" s="167">
        <f t="shared" si="15"/>
        <v>0</v>
      </c>
      <c r="Q53" s="167">
        <f t="shared" si="15"/>
        <v>0</v>
      </c>
      <c r="R53" s="167">
        <f t="shared" si="15"/>
        <v>0</v>
      </c>
      <c r="S53" s="167">
        <f t="shared" si="15"/>
        <v>326673</v>
      </c>
      <c r="T53" s="394">
        <f t="shared" si="15"/>
        <v>469000</v>
      </c>
      <c r="U53" s="395">
        <f t="shared" si="15"/>
        <v>0</v>
      </c>
    </row>
    <row r="54" spans="1:22" ht="15" customHeight="1" thickTop="1" thickBot="1" x14ac:dyDescent="0.3">
      <c r="A54" s="267" t="s">
        <v>321</v>
      </c>
      <c r="B54" s="56">
        <v>3241</v>
      </c>
      <c r="C54" s="218" t="s">
        <v>394</v>
      </c>
      <c r="D54" s="374">
        <v>366595</v>
      </c>
      <c r="E54" s="387">
        <f t="shared" si="16"/>
        <v>-39922</v>
      </c>
      <c r="F54" s="171">
        <f t="shared" si="12"/>
        <v>326673</v>
      </c>
      <c r="G54" s="171"/>
      <c r="H54" s="321">
        <v>0</v>
      </c>
      <c r="I54" s="322">
        <f>SUM(J54:Q54)</f>
        <v>0</v>
      </c>
      <c r="J54" s="306"/>
      <c r="K54" s="306"/>
      <c r="L54" s="306"/>
      <c r="M54" s="306"/>
      <c r="N54" s="306"/>
      <c r="O54" s="306"/>
      <c r="P54" s="306"/>
      <c r="Q54" s="306"/>
      <c r="R54" s="303"/>
      <c r="S54" s="317">
        <v>326673</v>
      </c>
      <c r="T54" s="320">
        <v>469000</v>
      </c>
      <c r="U54" s="318">
        <v>0</v>
      </c>
      <c r="V54" s="269"/>
    </row>
    <row r="55" spans="1:22" ht="15" customHeight="1" thickTop="1" x14ac:dyDescent="0.25">
      <c r="A55" s="270"/>
      <c r="B55" s="174" t="s">
        <v>313</v>
      </c>
      <c r="C55" s="175" t="s">
        <v>314</v>
      </c>
      <c r="D55" s="176">
        <f>SUM(D56:D60)</f>
        <v>123046</v>
      </c>
      <c r="E55" s="384">
        <f t="shared" si="16"/>
        <v>-48355</v>
      </c>
      <c r="F55" s="166">
        <f t="shared" ref="F55:U55" si="17">SUM(F56:F60)</f>
        <v>74691</v>
      </c>
      <c r="G55" s="167">
        <f t="shared" si="17"/>
        <v>22350</v>
      </c>
      <c r="H55" s="167">
        <f t="shared" si="17"/>
        <v>22650</v>
      </c>
      <c r="I55" s="166">
        <f t="shared" si="17"/>
        <v>17090</v>
      </c>
      <c r="J55" s="167">
        <f t="shared" si="17"/>
        <v>6720</v>
      </c>
      <c r="K55" s="167">
        <f t="shared" si="17"/>
        <v>0</v>
      </c>
      <c r="L55" s="167">
        <f t="shared" si="17"/>
        <v>5850</v>
      </c>
      <c r="M55" s="167">
        <f t="shared" si="17"/>
        <v>4520</v>
      </c>
      <c r="N55" s="167">
        <f t="shared" si="17"/>
        <v>0</v>
      </c>
      <c r="O55" s="167">
        <f t="shared" si="17"/>
        <v>0</v>
      </c>
      <c r="P55" s="167">
        <f t="shared" si="17"/>
        <v>0</v>
      </c>
      <c r="Q55" s="167">
        <f t="shared" si="17"/>
        <v>0</v>
      </c>
      <c r="R55" s="167">
        <f t="shared" si="17"/>
        <v>0</v>
      </c>
      <c r="S55" s="227">
        <f t="shared" si="17"/>
        <v>12601</v>
      </c>
      <c r="T55" s="319">
        <f t="shared" si="17"/>
        <v>82000</v>
      </c>
      <c r="U55" s="266">
        <f t="shared" si="17"/>
        <v>68000</v>
      </c>
    </row>
    <row r="56" spans="1:22" ht="15" customHeight="1" x14ac:dyDescent="0.25">
      <c r="A56" s="267" t="s">
        <v>324</v>
      </c>
      <c r="B56" s="168" t="s">
        <v>316</v>
      </c>
      <c r="C56" s="169" t="s">
        <v>317</v>
      </c>
      <c r="D56" s="170">
        <v>22420</v>
      </c>
      <c r="E56" s="385">
        <f t="shared" si="16"/>
        <v>-5300</v>
      </c>
      <c r="F56" s="171">
        <f>G56+H56+I56+R56+S56</f>
        <v>17120</v>
      </c>
      <c r="G56" s="172"/>
      <c r="H56" s="172">
        <v>16700</v>
      </c>
      <c r="I56" s="171">
        <f>SUM(J56:Q56)</f>
        <v>0</v>
      </c>
      <c r="J56" s="306"/>
      <c r="K56" s="306"/>
      <c r="L56" s="306"/>
      <c r="M56" s="306"/>
      <c r="N56" s="306"/>
      <c r="O56" s="306"/>
      <c r="P56" s="306"/>
      <c r="Q56" s="306"/>
      <c r="R56" s="177"/>
      <c r="S56" s="178">
        <v>420</v>
      </c>
      <c r="T56" s="179">
        <v>21000</v>
      </c>
      <c r="U56" s="272">
        <v>20000</v>
      </c>
    </row>
    <row r="57" spans="1:22" ht="15" customHeight="1" x14ac:dyDescent="0.25">
      <c r="A57" s="267" t="s">
        <v>400</v>
      </c>
      <c r="B57" s="168" t="s">
        <v>319</v>
      </c>
      <c r="C57" s="169" t="s">
        <v>320</v>
      </c>
      <c r="D57" s="170">
        <v>5100</v>
      </c>
      <c r="E57" s="385">
        <f t="shared" si="16"/>
        <v>-1530</v>
      </c>
      <c r="F57" s="171">
        <f>G57+H57+I57+R57+S57</f>
        <v>3570</v>
      </c>
      <c r="G57" s="172"/>
      <c r="H57" s="172">
        <v>900</v>
      </c>
      <c r="I57" s="171">
        <f>SUM(J57:Q57)</f>
        <v>2670</v>
      </c>
      <c r="J57" s="306">
        <v>170</v>
      </c>
      <c r="K57" s="306"/>
      <c r="L57" s="306"/>
      <c r="M57" s="306">
        <v>2500</v>
      </c>
      <c r="N57" s="306"/>
      <c r="O57" s="306"/>
      <c r="P57" s="306"/>
      <c r="Q57" s="306"/>
      <c r="R57" s="177"/>
      <c r="S57" s="178"/>
      <c r="T57" s="179">
        <v>1000</v>
      </c>
      <c r="U57" s="272">
        <v>1000</v>
      </c>
    </row>
    <row r="58" spans="1:22" ht="15" customHeight="1" x14ac:dyDescent="0.25">
      <c r="A58" s="267" t="s">
        <v>401</v>
      </c>
      <c r="B58" s="168" t="s">
        <v>322</v>
      </c>
      <c r="C58" s="169" t="s">
        <v>323</v>
      </c>
      <c r="D58" s="170">
        <v>1750</v>
      </c>
      <c r="E58" s="385">
        <f t="shared" si="16"/>
        <v>-1500</v>
      </c>
      <c r="F58" s="171">
        <f>G58+H58+I58+R58+S58</f>
        <v>250</v>
      </c>
      <c r="G58" s="172"/>
      <c r="H58" s="172">
        <v>250</v>
      </c>
      <c r="I58" s="171">
        <f>SUM(J58:Q58)</f>
        <v>0</v>
      </c>
      <c r="J58" s="306"/>
      <c r="K58" s="306"/>
      <c r="L58" s="306"/>
      <c r="M58" s="306"/>
      <c r="N58" s="306"/>
      <c r="O58" s="306"/>
      <c r="P58" s="306"/>
      <c r="Q58" s="306"/>
      <c r="R58" s="177"/>
      <c r="S58" s="177"/>
      <c r="T58" s="179">
        <v>1000</v>
      </c>
      <c r="U58" s="272">
        <v>1000</v>
      </c>
    </row>
    <row r="59" spans="1:22" ht="15" customHeight="1" x14ac:dyDescent="0.25">
      <c r="A59" s="267" t="s">
        <v>402</v>
      </c>
      <c r="B59" s="168" t="s">
        <v>386</v>
      </c>
      <c r="C59" s="169" t="s">
        <v>387</v>
      </c>
      <c r="D59" s="374">
        <v>45745</v>
      </c>
      <c r="E59" s="385">
        <f t="shared" si="16"/>
        <v>-22875</v>
      </c>
      <c r="F59" s="171">
        <f>G59+H59+I59+R59+S59</f>
        <v>22870</v>
      </c>
      <c r="G59" s="172">
        <v>22350</v>
      </c>
      <c r="H59" s="172">
        <v>0</v>
      </c>
      <c r="I59" s="171">
        <f>SUM(J59:Q59)</f>
        <v>520</v>
      </c>
      <c r="J59" s="306"/>
      <c r="K59" s="306"/>
      <c r="L59" s="306"/>
      <c r="M59" s="306">
        <v>520</v>
      </c>
      <c r="N59" s="306"/>
      <c r="O59" s="306"/>
      <c r="P59" s="306"/>
      <c r="Q59" s="306"/>
      <c r="R59" s="222"/>
      <c r="S59" s="56"/>
      <c r="T59" s="179">
        <v>33000</v>
      </c>
      <c r="U59" s="272">
        <v>33000</v>
      </c>
    </row>
    <row r="60" spans="1:22" ht="15" customHeight="1" x14ac:dyDescent="0.25">
      <c r="A60" s="267" t="s">
        <v>403</v>
      </c>
      <c r="B60" s="168" t="s">
        <v>325</v>
      </c>
      <c r="C60" s="169" t="s">
        <v>314</v>
      </c>
      <c r="D60" s="170">
        <v>48031</v>
      </c>
      <c r="E60" s="385">
        <f t="shared" si="16"/>
        <v>-17150</v>
      </c>
      <c r="F60" s="171">
        <f>G60+H60+I60+R60+S60</f>
        <v>30881</v>
      </c>
      <c r="G60" s="172"/>
      <c r="H60" s="172">
        <v>4800</v>
      </c>
      <c r="I60" s="171">
        <f>SUM(J60:Q60)</f>
        <v>13900</v>
      </c>
      <c r="J60" s="306">
        <v>6550</v>
      </c>
      <c r="K60" s="306"/>
      <c r="L60" s="306">
        <v>5850</v>
      </c>
      <c r="M60" s="306">
        <v>1500</v>
      </c>
      <c r="N60" s="306"/>
      <c r="O60" s="306"/>
      <c r="P60" s="306"/>
      <c r="Q60" s="306"/>
      <c r="R60" s="226"/>
      <c r="S60" s="178">
        <v>12181</v>
      </c>
      <c r="T60" s="179">
        <v>26000</v>
      </c>
      <c r="U60" s="272">
        <v>13000</v>
      </c>
    </row>
    <row r="61" spans="1:22" ht="15" customHeight="1" x14ac:dyDescent="0.25">
      <c r="A61" s="270"/>
      <c r="B61" s="174" t="s">
        <v>326</v>
      </c>
      <c r="C61" s="175" t="s">
        <v>327</v>
      </c>
      <c r="D61" s="176">
        <f>SUM(D62:D65)</f>
        <v>6450</v>
      </c>
      <c r="E61" s="384">
        <f t="shared" si="16"/>
        <v>5959</v>
      </c>
      <c r="F61" s="166">
        <f t="shared" ref="F61:U61" si="18">SUM(F62:F65)</f>
        <v>12409</v>
      </c>
      <c r="G61" s="227">
        <f t="shared" si="18"/>
        <v>0</v>
      </c>
      <c r="H61" s="167">
        <f t="shared" si="18"/>
        <v>4600</v>
      </c>
      <c r="I61" s="166">
        <f t="shared" si="18"/>
        <v>7809</v>
      </c>
      <c r="J61" s="167">
        <f t="shared" si="18"/>
        <v>0</v>
      </c>
      <c r="K61" s="167">
        <f t="shared" si="18"/>
        <v>359</v>
      </c>
      <c r="L61" s="167">
        <f t="shared" si="18"/>
        <v>0</v>
      </c>
      <c r="M61" s="167">
        <f t="shared" si="18"/>
        <v>7450</v>
      </c>
      <c r="N61" s="227">
        <f t="shared" si="18"/>
        <v>0</v>
      </c>
      <c r="O61" s="167">
        <f t="shared" si="18"/>
        <v>0</v>
      </c>
      <c r="P61" s="167">
        <f t="shared" si="18"/>
        <v>0</v>
      </c>
      <c r="Q61" s="167">
        <f t="shared" si="18"/>
        <v>0</v>
      </c>
      <c r="R61" s="227">
        <f t="shared" si="18"/>
        <v>0</v>
      </c>
      <c r="S61" s="167">
        <f t="shared" si="18"/>
        <v>0</v>
      </c>
      <c r="T61" s="167">
        <f t="shared" si="18"/>
        <v>10000</v>
      </c>
      <c r="U61" s="266">
        <f t="shared" si="18"/>
        <v>10000</v>
      </c>
    </row>
    <row r="62" spans="1:22" ht="15" customHeight="1" x14ac:dyDescent="0.25">
      <c r="A62" s="267" t="s">
        <v>404</v>
      </c>
      <c r="B62" s="168" t="s">
        <v>328</v>
      </c>
      <c r="C62" s="169" t="s">
        <v>329</v>
      </c>
      <c r="D62" s="170">
        <v>2500</v>
      </c>
      <c r="E62" s="385">
        <f t="shared" si="16"/>
        <v>200</v>
      </c>
      <c r="F62" s="171">
        <f>G62+H62+I62+R62+S62</f>
        <v>2700</v>
      </c>
      <c r="G62" s="172"/>
      <c r="H62" s="172">
        <v>2700</v>
      </c>
      <c r="I62" s="171">
        <f>SUM(J62:Q62)</f>
        <v>0</v>
      </c>
      <c r="J62" s="306"/>
      <c r="K62" s="306"/>
      <c r="L62" s="306"/>
      <c r="M62" s="306"/>
      <c r="N62" s="306"/>
      <c r="O62" s="306"/>
      <c r="P62" s="306"/>
      <c r="Q62" s="306"/>
      <c r="R62" s="226"/>
      <c r="S62" s="177"/>
      <c r="T62" s="178">
        <v>3000</v>
      </c>
      <c r="U62" s="271">
        <v>3000</v>
      </c>
    </row>
    <row r="63" spans="1:22" ht="15" customHeight="1" x14ac:dyDescent="0.25">
      <c r="A63" s="267" t="s">
        <v>405</v>
      </c>
      <c r="B63" s="168" t="s">
        <v>388</v>
      </c>
      <c r="C63" s="169" t="s">
        <v>389</v>
      </c>
      <c r="D63" s="170">
        <v>3200</v>
      </c>
      <c r="E63" s="385">
        <f t="shared" ref="E63:E69" si="19">F63-D63</f>
        <v>4609</v>
      </c>
      <c r="F63" s="171">
        <f>G63+H63+I63+R63+S63</f>
        <v>7809</v>
      </c>
      <c r="G63" s="234"/>
      <c r="H63" s="172">
        <v>0</v>
      </c>
      <c r="I63" s="171">
        <f>SUM(J63:Q63)</f>
        <v>7809</v>
      </c>
      <c r="J63" s="306"/>
      <c r="K63" s="306">
        <v>359</v>
      </c>
      <c r="L63" s="306"/>
      <c r="M63" s="306">
        <v>7450</v>
      </c>
      <c r="N63" s="306"/>
      <c r="O63" s="306"/>
      <c r="P63" s="306"/>
      <c r="Q63" s="306"/>
      <c r="R63" s="56"/>
      <c r="S63" s="56"/>
      <c r="T63" s="323">
        <v>3000</v>
      </c>
      <c r="U63" s="271">
        <v>3000</v>
      </c>
    </row>
    <row r="64" spans="1:22" ht="15" customHeight="1" x14ac:dyDescent="0.25">
      <c r="A64" s="267" t="s">
        <v>406</v>
      </c>
      <c r="B64" s="168" t="s">
        <v>330</v>
      </c>
      <c r="C64" s="169" t="s">
        <v>331</v>
      </c>
      <c r="D64" s="230">
        <v>750</v>
      </c>
      <c r="E64" s="385">
        <f t="shared" si="19"/>
        <v>1150</v>
      </c>
      <c r="F64" s="171">
        <f>G64+H64+I64+R64+S64</f>
        <v>1900</v>
      </c>
      <c r="G64" s="172"/>
      <c r="H64" s="172">
        <v>1900</v>
      </c>
      <c r="I64" s="171">
        <f>SUM(J64:Q64)</f>
        <v>0</v>
      </c>
      <c r="J64" s="306"/>
      <c r="K64" s="306"/>
      <c r="L64" s="306"/>
      <c r="M64" s="306"/>
      <c r="N64" s="306"/>
      <c r="O64" s="306"/>
      <c r="P64" s="306"/>
      <c r="Q64" s="306"/>
      <c r="R64" s="226"/>
      <c r="S64" s="177"/>
      <c r="T64" s="178">
        <v>4000</v>
      </c>
      <c r="U64" s="271">
        <v>4000</v>
      </c>
    </row>
    <row r="65" spans="1:21" ht="15" customHeight="1" x14ac:dyDescent="0.25">
      <c r="A65" s="267" t="s">
        <v>407</v>
      </c>
      <c r="B65" s="168" t="s">
        <v>332</v>
      </c>
      <c r="C65" s="169" t="s">
        <v>333</v>
      </c>
      <c r="D65" s="230">
        <v>0</v>
      </c>
      <c r="E65" s="385">
        <f t="shared" si="19"/>
        <v>0</v>
      </c>
      <c r="F65" s="171">
        <f>G65+H65+I65+R65+S65</f>
        <v>0</v>
      </c>
      <c r="G65" s="172"/>
      <c r="H65" s="172"/>
      <c r="I65" s="171">
        <f>SUM(J65:Q65)</f>
        <v>0</v>
      </c>
      <c r="J65" s="306"/>
      <c r="K65" s="306"/>
      <c r="L65" s="306"/>
      <c r="M65" s="306"/>
      <c r="N65" s="306"/>
      <c r="O65" s="306"/>
      <c r="P65" s="306"/>
      <c r="Q65" s="306"/>
      <c r="R65" s="226"/>
      <c r="S65" s="177"/>
      <c r="T65" s="178"/>
      <c r="U65" s="271"/>
    </row>
    <row r="66" spans="1:21" ht="15" customHeight="1" x14ac:dyDescent="0.25">
      <c r="A66" s="270"/>
      <c r="B66" s="174" t="s">
        <v>395</v>
      </c>
      <c r="C66" s="175" t="s">
        <v>398</v>
      </c>
      <c r="D66" s="227">
        <f>D67</f>
        <v>166561</v>
      </c>
      <c r="E66" s="388">
        <f>F66-D66</f>
        <v>0</v>
      </c>
      <c r="F66" s="227">
        <f t="shared" ref="F66:U66" si="20">F67</f>
        <v>166561</v>
      </c>
      <c r="G66" s="227">
        <f t="shared" si="20"/>
        <v>0</v>
      </c>
      <c r="H66" s="227">
        <f t="shared" si="20"/>
        <v>0</v>
      </c>
      <c r="I66" s="227">
        <f t="shared" si="20"/>
        <v>166561</v>
      </c>
      <c r="J66" s="227">
        <f t="shared" si="20"/>
        <v>163149</v>
      </c>
      <c r="K66" s="227">
        <f t="shared" si="20"/>
        <v>0</v>
      </c>
      <c r="L66" s="227">
        <f t="shared" si="20"/>
        <v>0</v>
      </c>
      <c r="M66" s="227">
        <f t="shared" si="20"/>
        <v>3412</v>
      </c>
      <c r="N66" s="227">
        <f t="shared" si="20"/>
        <v>0</v>
      </c>
      <c r="O66" s="227">
        <f t="shared" si="20"/>
        <v>0</v>
      </c>
      <c r="P66" s="227">
        <f t="shared" si="20"/>
        <v>0</v>
      </c>
      <c r="Q66" s="227">
        <f t="shared" si="20"/>
        <v>0</v>
      </c>
      <c r="R66" s="227">
        <f t="shared" si="20"/>
        <v>0</v>
      </c>
      <c r="S66" s="227">
        <f t="shared" si="20"/>
        <v>0</v>
      </c>
      <c r="T66" s="227">
        <f t="shared" si="20"/>
        <v>0</v>
      </c>
      <c r="U66" s="266">
        <f t="shared" si="20"/>
        <v>0</v>
      </c>
    </row>
    <row r="67" spans="1:21" ht="15" customHeight="1" x14ac:dyDescent="0.25">
      <c r="A67" s="267" t="s">
        <v>408</v>
      </c>
      <c r="B67" s="56">
        <v>3611</v>
      </c>
      <c r="C67" s="218" t="s">
        <v>396</v>
      </c>
      <c r="D67" s="230">
        <v>166561</v>
      </c>
      <c r="E67" s="385">
        <f t="shared" si="19"/>
        <v>0</v>
      </c>
      <c r="F67" s="171">
        <f>G67+H67+I67+R67+S67</f>
        <v>166561</v>
      </c>
      <c r="G67" s="234"/>
      <c r="H67" s="234"/>
      <c r="I67" s="171">
        <f>SUM(J67:Q67)</f>
        <v>166561</v>
      </c>
      <c r="J67" s="306">
        <v>163149</v>
      </c>
      <c r="K67" s="306"/>
      <c r="L67" s="306"/>
      <c r="M67" s="306">
        <v>3412</v>
      </c>
      <c r="N67" s="306"/>
      <c r="O67" s="306"/>
      <c r="P67" s="306"/>
      <c r="Q67" s="306"/>
      <c r="R67" s="56"/>
      <c r="S67" s="56"/>
      <c r="T67" s="56"/>
      <c r="U67" s="273"/>
    </row>
    <row r="68" spans="1:21" ht="15" customHeight="1" x14ac:dyDescent="0.25">
      <c r="A68" s="270"/>
      <c r="B68" s="174" t="s">
        <v>348</v>
      </c>
      <c r="C68" s="175" t="s">
        <v>124</v>
      </c>
      <c r="D68" s="227">
        <f>D69</f>
        <v>26733</v>
      </c>
      <c r="E68" s="384">
        <f>F68-D68</f>
        <v>0</v>
      </c>
      <c r="F68" s="227">
        <f t="shared" ref="F68:L68" si="21">F69</f>
        <v>26733</v>
      </c>
      <c r="G68" s="227">
        <f t="shared" si="21"/>
        <v>0</v>
      </c>
      <c r="H68" s="227">
        <f t="shared" si="21"/>
        <v>0</v>
      </c>
      <c r="I68" s="227">
        <f t="shared" si="21"/>
        <v>26733</v>
      </c>
      <c r="J68" s="227">
        <f t="shared" si="21"/>
        <v>26733</v>
      </c>
      <c r="K68" s="227">
        <f t="shared" si="21"/>
        <v>0</v>
      </c>
      <c r="L68" s="227">
        <f t="shared" si="21"/>
        <v>0</v>
      </c>
      <c r="M68" s="227">
        <f t="shared" ref="M68:U68" si="22">M69</f>
        <v>0</v>
      </c>
      <c r="N68" s="227">
        <f t="shared" si="22"/>
        <v>0</v>
      </c>
      <c r="O68" s="227">
        <f t="shared" si="22"/>
        <v>0</v>
      </c>
      <c r="P68" s="227">
        <f t="shared" si="22"/>
        <v>0</v>
      </c>
      <c r="Q68" s="227">
        <f t="shared" si="22"/>
        <v>0</v>
      </c>
      <c r="R68" s="227">
        <f t="shared" si="22"/>
        <v>0</v>
      </c>
      <c r="S68" s="227">
        <f t="shared" si="22"/>
        <v>0</v>
      </c>
      <c r="T68" s="227">
        <f t="shared" si="22"/>
        <v>0</v>
      </c>
      <c r="U68" s="266">
        <f t="shared" si="22"/>
        <v>0</v>
      </c>
    </row>
    <row r="69" spans="1:21" ht="15" customHeight="1" x14ac:dyDescent="0.25">
      <c r="A69" s="267" t="s">
        <v>121</v>
      </c>
      <c r="B69" s="224">
        <v>3813</v>
      </c>
      <c r="C69" s="224" t="s">
        <v>397</v>
      </c>
      <c r="D69" s="230">
        <v>26733</v>
      </c>
      <c r="E69" s="387">
        <f t="shared" si="19"/>
        <v>0</v>
      </c>
      <c r="F69" s="171">
        <f>G69+H69+I69+R69+S69</f>
        <v>26733</v>
      </c>
      <c r="G69" s="228"/>
      <c r="H69" s="234"/>
      <c r="I69" s="171">
        <f>SUM(J69:Q69)</f>
        <v>26733</v>
      </c>
      <c r="J69" s="306">
        <v>26733</v>
      </c>
      <c r="K69" s="306"/>
      <c r="L69" s="306"/>
      <c r="M69" s="306"/>
      <c r="N69" s="306"/>
      <c r="O69" s="306"/>
      <c r="P69" s="306"/>
      <c r="Q69" s="306"/>
      <c r="R69" s="56"/>
      <c r="S69" s="56"/>
      <c r="T69" s="56"/>
      <c r="U69" s="273"/>
    </row>
    <row r="70" spans="1:21" ht="9.9499999999999993" customHeight="1" x14ac:dyDescent="0.25">
      <c r="A70" s="274"/>
      <c r="B70" s="180"/>
      <c r="C70" s="181"/>
      <c r="D70" s="232"/>
      <c r="E70" s="326"/>
      <c r="F70" s="342"/>
      <c r="G70" s="343"/>
      <c r="H70" s="344"/>
      <c r="I70" s="345"/>
      <c r="J70" s="346"/>
      <c r="K70" s="347"/>
      <c r="L70" s="347"/>
      <c r="M70" s="347"/>
      <c r="N70" s="347"/>
      <c r="O70" s="346"/>
      <c r="P70" s="347"/>
      <c r="Q70" s="347"/>
      <c r="R70" s="348"/>
      <c r="S70" s="348"/>
      <c r="T70" s="349"/>
      <c r="U70" s="350"/>
    </row>
    <row r="71" spans="1:21" ht="30" customHeight="1" x14ac:dyDescent="0.25">
      <c r="A71" s="482" t="s">
        <v>334</v>
      </c>
      <c r="B71" s="483"/>
      <c r="C71" s="483"/>
      <c r="D71" s="161">
        <f>SUM(D73+D75)</f>
        <v>85330</v>
      </c>
      <c r="E71" s="389">
        <f t="shared" ref="E71:E80" si="23">F71-D71</f>
        <v>7527</v>
      </c>
      <c r="F71" s="220">
        <f>SUM(F73+F75)</f>
        <v>92857</v>
      </c>
      <c r="G71" s="368">
        <f t="shared" ref="G71:U71" si="24">SUM(G73+G75)</f>
        <v>6000</v>
      </c>
      <c r="H71" s="368">
        <f t="shared" si="24"/>
        <v>24875</v>
      </c>
      <c r="I71" s="220">
        <f t="shared" si="24"/>
        <v>20265</v>
      </c>
      <c r="J71" s="329">
        <f t="shared" si="24"/>
        <v>1600</v>
      </c>
      <c r="K71" s="368">
        <f t="shared" si="24"/>
        <v>0</v>
      </c>
      <c r="L71" s="368">
        <f t="shared" si="24"/>
        <v>0</v>
      </c>
      <c r="M71" s="368">
        <f t="shared" si="24"/>
        <v>13515</v>
      </c>
      <c r="N71" s="368">
        <f t="shared" si="24"/>
        <v>0</v>
      </c>
      <c r="O71" s="368">
        <f t="shared" si="24"/>
        <v>0</v>
      </c>
      <c r="P71" s="368">
        <f t="shared" si="24"/>
        <v>5150</v>
      </c>
      <c r="Q71" s="368">
        <f t="shared" si="24"/>
        <v>0</v>
      </c>
      <c r="R71" s="368">
        <f t="shared" si="24"/>
        <v>41717</v>
      </c>
      <c r="S71" s="368">
        <f t="shared" si="24"/>
        <v>0</v>
      </c>
      <c r="T71" s="368">
        <f t="shared" si="24"/>
        <v>264000</v>
      </c>
      <c r="U71" s="369">
        <f t="shared" si="24"/>
        <v>266000</v>
      </c>
    </row>
    <row r="72" spans="1:21" x14ac:dyDescent="0.25">
      <c r="A72" s="264"/>
      <c r="B72" s="186">
        <v>4</v>
      </c>
      <c r="C72" s="187" t="s">
        <v>8</v>
      </c>
      <c r="D72" s="162"/>
      <c r="E72" s="385">
        <f t="shared" si="23"/>
        <v>0</v>
      </c>
      <c r="F72" s="333"/>
      <c r="G72" s="333"/>
      <c r="H72" s="333"/>
      <c r="I72" s="333"/>
      <c r="J72" s="339"/>
      <c r="K72" s="339"/>
      <c r="L72" s="339"/>
      <c r="M72" s="339"/>
      <c r="N72" s="339"/>
      <c r="O72" s="339"/>
      <c r="P72" s="339"/>
      <c r="Q72" s="339"/>
      <c r="R72" s="340"/>
      <c r="S72" s="340"/>
      <c r="T72" s="333"/>
      <c r="U72" s="341"/>
    </row>
    <row r="73" spans="1:21" ht="15" customHeight="1" x14ac:dyDescent="0.25">
      <c r="A73" s="265"/>
      <c r="B73" s="163" t="s">
        <v>335</v>
      </c>
      <c r="C73" s="164" t="s">
        <v>336</v>
      </c>
      <c r="D73" s="165">
        <f>SUM(D74)</f>
        <v>0</v>
      </c>
      <c r="E73" s="383">
        <f t="shared" si="23"/>
        <v>0</v>
      </c>
      <c r="F73" s="166">
        <f>SUM(F74)</f>
        <v>0</v>
      </c>
      <c r="G73" s="167">
        <f t="shared" ref="G73:U73" si="25">SUM(G74)</f>
        <v>0</v>
      </c>
      <c r="H73" s="167">
        <f t="shared" si="25"/>
        <v>0</v>
      </c>
      <c r="I73" s="166">
        <f t="shared" si="25"/>
        <v>0</v>
      </c>
      <c r="J73" s="188">
        <f t="shared" si="25"/>
        <v>0</v>
      </c>
      <c r="K73" s="188">
        <f t="shared" si="25"/>
        <v>0</v>
      </c>
      <c r="L73" s="188">
        <f t="shared" si="25"/>
        <v>0</v>
      </c>
      <c r="M73" s="188">
        <f t="shared" si="25"/>
        <v>0</v>
      </c>
      <c r="N73" s="188">
        <f t="shared" si="25"/>
        <v>0</v>
      </c>
      <c r="O73" s="188">
        <f t="shared" si="25"/>
        <v>0</v>
      </c>
      <c r="P73" s="188">
        <f t="shared" si="25"/>
        <v>0</v>
      </c>
      <c r="Q73" s="188">
        <f t="shared" si="25"/>
        <v>0</v>
      </c>
      <c r="R73" s="188">
        <f t="shared" si="25"/>
        <v>0</v>
      </c>
      <c r="S73" s="188">
        <f t="shared" si="25"/>
        <v>0</v>
      </c>
      <c r="T73" s="167">
        <f t="shared" si="25"/>
        <v>224000</v>
      </c>
      <c r="U73" s="266">
        <f t="shared" si="25"/>
        <v>226000</v>
      </c>
    </row>
    <row r="74" spans="1:21" ht="15" customHeight="1" x14ac:dyDescent="0.25">
      <c r="A74" s="267" t="s">
        <v>409</v>
      </c>
      <c r="B74" s="168" t="s">
        <v>337</v>
      </c>
      <c r="C74" s="169" t="s">
        <v>338</v>
      </c>
      <c r="D74" s="170">
        <v>0</v>
      </c>
      <c r="E74" s="385">
        <f t="shared" si="23"/>
        <v>0</v>
      </c>
      <c r="F74" s="171">
        <f>G74+H74+I74+R74+S74</f>
        <v>0</v>
      </c>
      <c r="G74" s="172">
        <v>0</v>
      </c>
      <c r="H74" s="172"/>
      <c r="I74" s="171">
        <f>SUM(J74:Q74)</f>
        <v>0</v>
      </c>
      <c r="J74" s="306"/>
      <c r="K74" s="306"/>
      <c r="L74" s="306"/>
      <c r="M74" s="306"/>
      <c r="N74" s="306"/>
      <c r="O74" s="306"/>
      <c r="P74" s="306"/>
      <c r="Q74" s="306"/>
      <c r="R74" s="177"/>
      <c r="S74" s="177"/>
      <c r="T74" s="178">
        <v>224000</v>
      </c>
      <c r="U74" s="271">
        <v>226000</v>
      </c>
    </row>
    <row r="75" spans="1:21" ht="15" customHeight="1" x14ac:dyDescent="0.25">
      <c r="A75" s="270"/>
      <c r="B75" s="174" t="s">
        <v>339</v>
      </c>
      <c r="C75" s="175" t="s">
        <v>340</v>
      </c>
      <c r="D75" s="176">
        <f>SUM(D76:D80)</f>
        <v>85330</v>
      </c>
      <c r="E75" s="384">
        <f t="shared" si="23"/>
        <v>7527</v>
      </c>
      <c r="F75" s="166">
        <f t="shared" ref="F75:U75" si="26">SUM(F76:F80)</f>
        <v>92857</v>
      </c>
      <c r="G75" s="167">
        <f t="shared" si="26"/>
        <v>6000</v>
      </c>
      <c r="H75" s="167">
        <f t="shared" si="26"/>
        <v>24875</v>
      </c>
      <c r="I75" s="166">
        <f t="shared" si="26"/>
        <v>20265</v>
      </c>
      <c r="J75" s="167">
        <f t="shared" si="26"/>
        <v>1600</v>
      </c>
      <c r="K75" s="167">
        <f t="shared" si="26"/>
        <v>0</v>
      </c>
      <c r="L75" s="167">
        <f t="shared" si="26"/>
        <v>0</v>
      </c>
      <c r="M75" s="167">
        <f t="shared" si="26"/>
        <v>13515</v>
      </c>
      <c r="N75" s="167">
        <f t="shared" si="26"/>
        <v>0</v>
      </c>
      <c r="O75" s="167">
        <f t="shared" si="26"/>
        <v>0</v>
      </c>
      <c r="P75" s="167">
        <f t="shared" si="26"/>
        <v>5150</v>
      </c>
      <c r="Q75" s="167">
        <f t="shared" si="26"/>
        <v>0</v>
      </c>
      <c r="R75" s="167">
        <f t="shared" si="26"/>
        <v>41717</v>
      </c>
      <c r="S75" s="167">
        <f t="shared" si="26"/>
        <v>0</v>
      </c>
      <c r="T75" s="167">
        <f t="shared" si="26"/>
        <v>40000</v>
      </c>
      <c r="U75" s="266">
        <f t="shared" si="26"/>
        <v>40000</v>
      </c>
    </row>
    <row r="76" spans="1:21" ht="15" customHeight="1" x14ac:dyDescent="0.25">
      <c r="A76" s="267" t="s">
        <v>410</v>
      </c>
      <c r="B76" s="168" t="s">
        <v>341</v>
      </c>
      <c r="C76" s="169" t="s">
        <v>145</v>
      </c>
      <c r="D76" s="230">
        <v>27100</v>
      </c>
      <c r="E76" s="385">
        <f t="shared" si="23"/>
        <v>2165</v>
      </c>
      <c r="F76" s="229">
        <f>G76+H76+I76+R76+S76</f>
        <v>29265</v>
      </c>
      <c r="G76" s="172">
        <v>6000</v>
      </c>
      <c r="H76" s="233"/>
      <c r="I76" s="229">
        <f>SUM(J76:Q76)</f>
        <v>20265</v>
      </c>
      <c r="J76" s="306">
        <v>1600</v>
      </c>
      <c r="K76" s="306"/>
      <c r="L76" s="309"/>
      <c r="M76" s="306">
        <v>13515</v>
      </c>
      <c r="N76" s="309"/>
      <c r="O76" s="306"/>
      <c r="P76" s="309">
        <v>5150</v>
      </c>
      <c r="Q76" s="306"/>
      <c r="R76" s="237">
        <v>3000</v>
      </c>
      <c r="S76" s="226"/>
      <c r="T76" s="178">
        <v>40000</v>
      </c>
      <c r="U76" s="271">
        <v>40000</v>
      </c>
    </row>
    <row r="77" spans="1:21" ht="15" customHeight="1" x14ac:dyDescent="0.25">
      <c r="A77" s="267" t="s">
        <v>411</v>
      </c>
      <c r="B77" s="168" t="s">
        <v>390</v>
      </c>
      <c r="C77" s="235" t="s">
        <v>147</v>
      </c>
      <c r="D77" s="230">
        <v>2630</v>
      </c>
      <c r="E77" s="385">
        <f t="shared" si="23"/>
        <v>-2630</v>
      </c>
      <c r="F77" s="229">
        <f>G77+H77+I77+R77+S77</f>
        <v>0</v>
      </c>
      <c r="G77" s="231"/>
      <c r="H77" s="231"/>
      <c r="I77" s="229">
        <f>SUM(J77:Q77)</f>
        <v>0</v>
      </c>
      <c r="J77" s="306"/>
      <c r="K77" s="306"/>
      <c r="L77" s="306"/>
      <c r="M77" s="306"/>
      <c r="N77" s="306"/>
      <c r="O77" s="306"/>
      <c r="P77" s="306"/>
      <c r="Q77" s="306"/>
      <c r="R77" s="237"/>
      <c r="S77" s="225"/>
      <c r="T77" s="178"/>
      <c r="U77" s="271"/>
    </row>
    <row r="78" spans="1:21" ht="15" customHeight="1" x14ac:dyDescent="0.25">
      <c r="A78" s="267" t="s">
        <v>412</v>
      </c>
      <c r="B78" s="168" t="s">
        <v>391</v>
      </c>
      <c r="C78" s="236" t="s">
        <v>392</v>
      </c>
      <c r="D78" s="230">
        <v>0</v>
      </c>
      <c r="E78" s="385">
        <f t="shared" si="23"/>
        <v>0</v>
      </c>
      <c r="F78" s="229">
        <f>G78+H78+I78+R78+S78</f>
        <v>0</v>
      </c>
      <c r="G78" s="223"/>
      <c r="H78" s="223"/>
      <c r="I78" s="229">
        <f>SUM(J78:Q78)</f>
        <v>0</v>
      </c>
      <c r="J78" s="306"/>
      <c r="K78" s="306"/>
      <c r="L78" s="306"/>
      <c r="M78" s="306"/>
      <c r="N78" s="306"/>
      <c r="O78" s="306"/>
      <c r="P78" s="306"/>
      <c r="Q78" s="306"/>
      <c r="R78" s="237"/>
      <c r="S78" s="223"/>
      <c r="T78" s="178"/>
      <c r="U78" s="271"/>
    </row>
    <row r="79" spans="1:21" ht="15" customHeight="1" x14ac:dyDescent="0.25">
      <c r="A79" s="267" t="s">
        <v>413</v>
      </c>
      <c r="B79" s="168" t="s">
        <v>436</v>
      </c>
      <c r="C79" s="218" t="s">
        <v>150</v>
      </c>
      <c r="D79" s="230">
        <v>46600</v>
      </c>
      <c r="E79" s="385">
        <f t="shared" si="23"/>
        <v>12456</v>
      </c>
      <c r="F79" s="229">
        <f>G79+H79+I79+R79+S79</f>
        <v>59056</v>
      </c>
      <c r="G79" s="172"/>
      <c r="H79" s="172">
        <v>24875</v>
      </c>
      <c r="I79" s="229">
        <f>SUM(J79:Q79)</f>
        <v>0</v>
      </c>
      <c r="J79" s="306"/>
      <c r="K79" s="306"/>
      <c r="L79" s="306"/>
      <c r="M79" s="306"/>
      <c r="N79" s="306"/>
      <c r="O79" s="306"/>
      <c r="P79" s="306"/>
      <c r="Q79" s="306"/>
      <c r="R79" s="237">
        <v>34181</v>
      </c>
      <c r="T79" s="178"/>
      <c r="U79" s="271"/>
    </row>
    <row r="80" spans="1:21" ht="15" customHeight="1" x14ac:dyDescent="0.25">
      <c r="A80" s="267" t="s">
        <v>414</v>
      </c>
      <c r="B80" s="168" t="s">
        <v>342</v>
      </c>
      <c r="C80" s="169" t="s">
        <v>151</v>
      </c>
      <c r="D80" s="230">
        <v>9000</v>
      </c>
      <c r="E80" s="385">
        <f t="shared" si="23"/>
        <v>-4464</v>
      </c>
      <c r="F80" s="229">
        <f>G80+H80+I80+R80+S80</f>
        <v>4536</v>
      </c>
      <c r="G80" s="172"/>
      <c r="H80" s="233"/>
      <c r="I80" s="229">
        <f>SUM(J80:Q80)</f>
        <v>0</v>
      </c>
      <c r="J80" s="309"/>
      <c r="K80" s="309"/>
      <c r="L80" s="309"/>
      <c r="M80" s="309"/>
      <c r="N80" s="306"/>
      <c r="O80" s="309"/>
      <c r="P80" s="309"/>
      <c r="Q80" s="309"/>
      <c r="R80" s="237">
        <v>4536</v>
      </c>
      <c r="S80" s="226"/>
      <c r="T80" s="178"/>
      <c r="U80" s="271"/>
    </row>
    <row r="81" spans="1:21" ht="9.9499999999999993" customHeight="1" x14ac:dyDescent="0.25">
      <c r="A81" s="274"/>
      <c r="B81" s="180"/>
      <c r="C81" s="181"/>
      <c r="D81" s="182"/>
      <c r="E81" s="390"/>
      <c r="F81" s="351"/>
      <c r="G81" s="352"/>
      <c r="H81" s="353"/>
      <c r="I81" s="354"/>
      <c r="J81" s="355"/>
      <c r="K81" s="356"/>
      <c r="L81" s="356"/>
      <c r="M81" s="355"/>
      <c r="N81" s="355"/>
      <c r="O81" s="355"/>
      <c r="P81" s="356"/>
      <c r="Q81" s="355"/>
      <c r="R81" s="360"/>
      <c r="S81" s="360"/>
      <c r="T81" s="353"/>
      <c r="U81" s="361"/>
    </row>
    <row r="82" spans="1:21" ht="30" customHeight="1" x14ac:dyDescent="0.25">
      <c r="A82" s="455" t="s">
        <v>343</v>
      </c>
      <c r="B82" s="456"/>
      <c r="C82" s="457"/>
      <c r="D82" s="219">
        <f>D85+D89+D93+D97+D110+D114+D118+D124+D141+D145</f>
        <v>440750</v>
      </c>
      <c r="E82" s="391">
        <f t="shared" ref="E82:E87" si="27">F82-D82</f>
        <v>323050</v>
      </c>
      <c r="F82" s="334">
        <f t="shared" ref="F82:U82" si="28">F85+F89+F93+F97+F110+F114+F118+F124+F141+F145</f>
        <v>763800</v>
      </c>
      <c r="G82" s="334">
        <f t="shared" si="28"/>
        <v>4050</v>
      </c>
      <c r="H82" s="334">
        <f t="shared" si="28"/>
        <v>759750</v>
      </c>
      <c r="I82" s="334">
        <f t="shared" si="28"/>
        <v>0</v>
      </c>
      <c r="J82" s="334">
        <f t="shared" si="28"/>
        <v>0</v>
      </c>
      <c r="K82" s="334">
        <f t="shared" si="28"/>
        <v>0</v>
      </c>
      <c r="L82" s="334">
        <f t="shared" si="28"/>
        <v>0</v>
      </c>
      <c r="M82" s="334">
        <f t="shared" si="28"/>
        <v>0</v>
      </c>
      <c r="N82" s="334">
        <f t="shared" si="28"/>
        <v>0</v>
      </c>
      <c r="O82" s="334">
        <f t="shared" si="28"/>
        <v>0</v>
      </c>
      <c r="P82" s="334">
        <f t="shared" si="28"/>
        <v>0</v>
      </c>
      <c r="Q82" s="334">
        <f t="shared" si="28"/>
        <v>0</v>
      </c>
      <c r="R82" s="334">
        <f t="shared" si="28"/>
        <v>0</v>
      </c>
      <c r="S82" s="334">
        <f t="shared" si="28"/>
        <v>0</v>
      </c>
      <c r="T82" s="334">
        <f t="shared" si="28"/>
        <v>316000</v>
      </c>
      <c r="U82" s="337">
        <f t="shared" si="28"/>
        <v>318000</v>
      </c>
    </row>
    <row r="83" spans="1:21" x14ac:dyDescent="0.25">
      <c r="A83" s="259"/>
      <c r="B83" s="189" t="s">
        <v>253</v>
      </c>
      <c r="C83" s="371" t="s">
        <v>7</v>
      </c>
      <c r="D83" s="370"/>
      <c r="E83" s="392">
        <f t="shared" si="27"/>
        <v>0</v>
      </c>
      <c r="F83" s="357"/>
      <c r="G83" s="357"/>
      <c r="H83" s="357">
        <f>H86+H90+H94+H98+H100+H102+H105+H107+H111+H115+H119+H121+H125+H127+H142+H146</f>
        <v>591050</v>
      </c>
      <c r="I83" s="358"/>
      <c r="J83" s="359"/>
      <c r="K83" s="359"/>
      <c r="L83" s="359"/>
      <c r="M83" s="359"/>
      <c r="N83" s="359"/>
      <c r="O83" s="359"/>
      <c r="P83" s="359"/>
      <c r="Q83" s="359"/>
      <c r="R83" s="362"/>
      <c r="S83" s="362"/>
      <c r="T83" s="362"/>
      <c r="U83" s="363"/>
    </row>
    <row r="84" spans="1:21" x14ac:dyDescent="0.25">
      <c r="A84" s="364"/>
      <c r="B84" s="365" t="s">
        <v>254</v>
      </c>
      <c r="C84" s="372" t="s">
        <v>8</v>
      </c>
      <c r="D84" s="366"/>
      <c r="E84" s="385">
        <f t="shared" si="27"/>
        <v>0</v>
      </c>
      <c r="F84" s="190"/>
      <c r="G84" s="190"/>
      <c r="H84" s="190">
        <f>H129+H131+H134+H136</f>
        <v>2400</v>
      </c>
      <c r="I84" s="191"/>
      <c r="J84" s="310"/>
      <c r="K84" s="310"/>
      <c r="L84" s="310"/>
      <c r="M84" s="310"/>
      <c r="N84" s="310"/>
      <c r="O84" s="310"/>
      <c r="P84" s="310"/>
      <c r="Q84" s="310"/>
      <c r="R84" s="140"/>
      <c r="S84" s="140"/>
      <c r="T84" s="140"/>
      <c r="U84" s="276"/>
    </row>
    <row r="85" spans="1:21" ht="15.75" thickBot="1" x14ac:dyDescent="0.3">
      <c r="A85" s="278" t="s">
        <v>344</v>
      </c>
      <c r="B85" s="195"/>
      <c r="C85" s="196"/>
      <c r="D85" s="367">
        <f t="shared" ref="D85:F86" si="29">SUM(D86)</f>
        <v>45100</v>
      </c>
      <c r="E85" s="393">
        <f t="shared" si="27"/>
        <v>0</v>
      </c>
      <c r="F85" s="192">
        <f t="shared" si="29"/>
        <v>45100</v>
      </c>
      <c r="G85" s="193">
        <f t="shared" ref="G85:U86" si="30">SUM(G86)</f>
        <v>0</v>
      </c>
      <c r="H85" s="193">
        <f t="shared" si="30"/>
        <v>45100</v>
      </c>
      <c r="I85" s="192">
        <f t="shared" si="30"/>
        <v>0</v>
      </c>
      <c r="J85" s="194">
        <f t="shared" si="30"/>
        <v>0</v>
      </c>
      <c r="K85" s="194">
        <f t="shared" si="30"/>
        <v>0</v>
      </c>
      <c r="L85" s="194">
        <f t="shared" si="30"/>
        <v>0</v>
      </c>
      <c r="M85" s="194">
        <f t="shared" si="30"/>
        <v>0</v>
      </c>
      <c r="N85" s="194">
        <f t="shared" si="30"/>
        <v>0</v>
      </c>
      <c r="O85" s="194">
        <f t="shared" si="30"/>
        <v>0</v>
      </c>
      <c r="P85" s="194">
        <f t="shared" si="30"/>
        <v>0</v>
      </c>
      <c r="Q85" s="194">
        <f t="shared" si="30"/>
        <v>0</v>
      </c>
      <c r="R85" s="194">
        <f t="shared" si="30"/>
        <v>0</v>
      </c>
      <c r="S85" s="194">
        <f t="shared" si="30"/>
        <v>0</v>
      </c>
      <c r="T85" s="193">
        <f t="shared" si="30"/>
        <v>38000</v>
      </c>
      <c r="U85" s="277">
        <f t="shared" si="30"/>
        <v>38000</v>
      </c>
    </row>
    <row r="86" spans="1:21" x14ac:dyDescent="0.25">
      <c r="A86" s="265"/>
      <c r="B86" s="163" t="s">
        <v>313</v>
      </c>
      <c r="C86" s="164" t="s">
        <v>314</v>
      </c>
      <c r="D86" s="165">
        <f t="shared" si="29"/>
        <v>45100</v>
      </c>
      <c r="E86" s="384">
        <f t="shared" si="27"/>
        <v>0</v>
      </c>
      <c r="F86" s="166">
        <f t="shared" si="29"/>
        <v>45100</v>
      </c>
      <c r="G86" s="167">
        <f t="shared" si="30"/>
        <v>0</v>
      </c>
      <c r="H86" s="167">
        <f t="shared" si="30"/>
        <v>45100</v>
      </c>
      <c r="I86" s="166">
        <f t="shared" si="30"/>
        <v>0</v>
      </c>
      <c r="J86" s="188">
        <f t="shared" si="30"/>
        <v>0</v>
      </c>
      <c r="K86" s="188">
        <f t="shared" si="30"/>
        <v>0</v>
      </c>
      <c r="L86" s="188">
        <f t="shared" si="30"/>
        <v>0</v>
      </c>
      <c r="M86" s="188">
        <f t="shared" si="30"/>
        <v>0</v>
      </c>
      <c r="N86" s="188">
        <f t="shared" si="30"/>
        <v>0</v>
      </c>
      <c r="O86" s="188">
        <f t="shared" si="30"/>
        <v>0</v>
      </c>
      <c r="P86" s="188">
        <f t="shared" si="30"/>
        <v>0</v>
      </c>
      <c r="Q86" s="188">
        <f t="shared" si="30"/>
        <v>0</v>
      </c>
      <c r="R86" s="188">
        <f t="shared" si="30"/>
        <v>0</v>
      </c>
      <c r="S86" s="188">
        <f t="shared" si="30"/>
        <v>0</v>
      </c>
      <c r="T86" s="167">
        <f t="shared" si="30"/>
        <v>38000</v>
      </c>
      <c r="U86" s="266">
        <f t="shared" si="30"/>
        <v>38000</v>
      </c>
    </row>
    <row r="87" spans="1:21" ht="15" customHeight="1" x14ac:dyDescent="0.25">
      <c r="A87" s="267" t="s">
        <v>415</v>
      </c>
      <c r="B87" s="168" t="s">
        <v>345</v>
      </c>
      <c r="C87" s="169" t="s">
        <v>346</v>
      </c>
      <c r="D87" s="170">
        <v>45100</v>
      </c>
      <c r="E87" s="385">
        <f t="shared" si="27"/>
        <v>0</v>
      </c>
      <c r="F87" s="171">
        <f>G87+H87+I87+R87+S87</f>
        <v>45100</v>
      </c>
      <c r="G87" s="172"/>
      <c r="H87" s="172">
        <v>45100</v>
      </c>
      <c r="I87" s="171">
        <f>SUM(J87:Q87)</f>
        <v>0</v>
      </c>
      <c r="J87" s="306"/>
      <c r="K87" s="306"/>
      <c r="L87" s="306"/>
      <c r="M87" s="306"/>
      <c r="N87" s="306"/>
      <c r="O87" s="306"/>
      <c r="P87" s="306"/>
      <c r="Q87" s="306"/>
      <c r="R87" s="177"/>
      <c r="S87" s="177"/>
      <c r="T87" s="178">
        <v>38000</v>
      </c>
      <c r="U87" s="271">
        <v>38000</v>
      </c>
    </row>
    <row r="88" spans="1:21" ht="9.9499999999999993" customHeight="1" x14ac:dyDescent="0.25">
      <c r="A88" s="274"/>
      <c r="B88" s="180"/>
      <c r="C88" s="181"/>
      <c r="D88" s="182"/>
      <c r="E88" s="328"/>
      <c r="F88" s="171"/>
      <c r="G88" s="183"/>
      <c r="H88" s="184"/>
      <c r="I88" s="185"/>
      <c r="J88" s="308"/>
      <c r="K88" s="308"/>
      <c r="L88" s="308"/>
      <c r="M88" s="308"/>
      <c r="N88" s="308"/>
      <c r="O88" s="308"/>
      <c r="P88" s="308"/>
      <c r="Q88" s="308"/>
      <c r="R88" s="177"/>
      <c r="S88" s="177"/>
      <c r="T88" s="184"/>
      <c r="U88" s="275"/>
    </row>
    <row r="89" spans="1:21" ht="15" customHeight="1" thickBot="1" x14ac:dyDescent="0.3">
      <c r="A89" s="278" t="s">
        <v>347</v>
      </c>
      <c r="B89" s="195"/>
      <c r="C89" s="196"/>
      <c r="D89" s="197">
        <f t="shared" ref="D89:F90" si="31">SUM(D90)</f>
        <v>0</v>
      </c>
      <c r="E89" s="393">
        <f>F89-D89</f>
        <v>0</v>
      </c>
      <c r="F89" s="192">
        <f t="shared" si="31"/>
        <v>0</v>
      </c>
      <c r="G89" s="193">
        <f t="shared" ref="G89:U90" si="32">SUM(G90)</f>
        <v>0</v>
      </c>
      <c r="H89" s="193">
        <f t="shared" si="32"/>
        <v>0</v>
      </c>
      <c r="I89" s="192">
        <f t="shared" si="32"/>
        <v>0</v>
      </c>
      <c r="J89" s="194">
        <f t="shared" si="32"/>
        <v>0</v>
      </c>
      <c r="K89" s="194">
        <f t="shared" si="32"/>
        <v>0</v>
      </c>
      <c r="L89" s="194">
        <f t="shared" si="32"/>
        <v>0</v>
      </c>
      <c r="M89" s="194">
        <f t="shared" si="32"/>
        <v>0</v>
      </c>
      <c r="N89" s="194">
        <f t="shared" si="32"/>
        <v>0</v>
      </c>
      <c r="O89" s="194">
        <f t="shared" si="32"/>
        <v>0</v>
      </c>
      <c r="P89" s="194">
        <f t="shared" si="32"/>
        <v>0</v>
      </c>
      <c r="Q89" s="194">
        <f t="shared" si="32"/>
        <v>0</v>
      </c>
      <c r="R89" s="194">
        <f t="shared" si="32"/>
        <v>0</v>
      </c>
      <c r="S89" s="194">
        <f t="shared" si="32"/>
        <v>0</v>
      </c>
      <c r="T89" s="193">
        <f t="shared" si="32"/>
        <v>0</v>
      </c>
      <c r="U89" s="277">
        <f t="shared" si="32"/>
        <v>0</v>
      </c>
    </row>
    <row r="90" spans="1:21" ht="15" customHeight="1" x14ac:dyDescent="0.25">
      <c r="A90" s="270"/>
      <c r="B90" s="174" t="s">
        <v>348</v>
      </c>
      <c r="C90" s="175" t="s">
        <v>124</v>
      </c>
      <c r="D90" s="176">
        <f t="shared" si="31"/>
        <v>0</v>
      </c>
      <c r="E90" s="384">
        <f>F90-D90</f>
        <v>0</v>
      </c>
      <c r="F90" s="166">
        <f t="shared" si="31"/>
        <v>0</v>
      </c>
      <c r="G90" s="166">
        <f t="shared" si="32"/>
        <v>0</v>
      </c>
      <c r="H90" s="166">
        <f t="shared" si="32"/>
        <v>0</v>
      </c>
      <c r="I90" s="166">
        <f t="shared" si="32"/>
        <v>0</v>
      </c>
      <c r="J90" s="166">
        <f t="shared" si="32"/>
        <v>0</v>
      </c>
      <c r="K90" s="166">
        <f t="shared" si="32"/>
        <v>0</v>
      </c>
      <c r="L90" s="166">
        <f t="shared" si="32"/>
        <v>0</v>
      </c>
      <c r="M90" s="166">
        <f t="shared" si="32"/>
        <v>0</v>
      </c>
      <c r="N90" s="166">
        <f t="shared" si="32"/>
        <v>0</v>
      </c>
      <c r="O90" s="166">
        <f t="shared" si="32"/>
        <v>0</v>
      </c>
      <c r="P90" s="166">
        <f t="shared" si="32"/>
        <v>0</v>
      </c>
      <c r="Q90" s="166">
        <f t="shared" si="32"/>
        <v>0</v>
      </c>
      <c r="R90" s="166">
        <f t="shared" si="32"/>
        <v>0</v>
      </c>
      <c r="S90" s="166">
        <f t="shared" si="32"/>
        <v>0</v>
      </c>
      <c r="T90" s="166">
        <f t="shared" si="32"/>
        <v>0</v>
      </c>
      <c r="U90" s="279">
        <f t="shared" si="32"/>
        <v>0</v>
      </c>
    </row>
    <row r="91" spans="1:21" ht="15" customHeight="1" x14ac:dyDescent="0.25">
      <c r="A91" s="267" t="s">
        <v>416</v>
      </c>
      <c r="B91" s="168" t="s">
        <v>349</v>
      </c>
      <c r="C91" s="235" t="s">
        <v>350</v>
      </c>
      <c r="D91" s="170">
        <v>0</v>
      </c>
      <c r="E91" s="385">
        <f>F91-D91</f>
        <v>0</v>
      </c>
      <c r="F91" s="171">
        <f>G91+H91+I91+R91+S91</f>
        <v>0</v>
      </c>
      <c r="G91" s="172"/>
      <c r="H91" s="172"/>
      <c r="I91" s="171">
        <f>SUM(J91:Q91)</f>
        <v>0</v>
      </c>
      <c r="J91" s="306"/>
      <c r="K91" s="306"/>
      <c r="L91" s="306"/>
      <c r="M91" s="306"/>
      <c r="N91" s="306"/>
      <c r="O91" s="306"/>
      <c r="P91" s="306"/>
      <c r="Q91" s="306"/>
      <c r="R91" s="177"/>
      <c r="S91" s="177"/>
      <c r="T91" s="178">
        <v>0</v>
      </c>
      <c r="U91" s="271">
        <v>0</v>
      </c>
    </row>
    <row r="92" spans="1:21" ht="9.9499999999999993" customHeight="1" x14ac:dyDescent="0.25">
      <c r="A92" s="274"/>
      <c r="B92" s="180"/>
      <c r="C92" s="373"/>
      <c r="D92" s="182"/>
      <c r="E92" s="328"/>
      <c r="F92" s="171"/>
      <c r="G92" s="183"/>
      <c r="H92" s="184"/>
      <c r="I92" s="185"/>
      <c r="J92" s="308"/>
      <c r="K92" s="308"/>
      <c r="L92" s="308"/>
      <c r="M92" s="308"/>
      <c r="N92" s="308"/>
      <c r="O92" s="308"/>
      <c r="P92" s="308"/>
      <c r="Q92" s="308"/>
      <c r="R92" s="177"/>
      <c r="S92" s="177"/>
      <c r="T92" s="184"/>
      <c r="U92" s="275"/>
    </row>
    <row r="93" spans="1:21" ht="15" customHeight="1" thickBot="1" x14ac:dyDescent="0.3">
      <c r="A93" s="278" t="s">
        <v>351</v>
      </c>
      <c r="B93" s="195"/>
      <c r="C93" s="196"/>
      <c r="D93" s="197">
        <f t="shared" ref="D93:F94" si="33">SUM(D94)</f>
        <v>0</v>
      </c>
      <c r="E93" s="393">
        <f>F93-D93</f>
        <v>0</v>
      </c>
      <c r="F93" s="192">
        <f t="shared" si="33"/>
        <v>0</v>
      </c>
      <c r="G93" s="192">
        <f t="shared" ref="G93:U94" si="34">SUM(G94)</f>
        <v>0</v>
      </c>
      <c r="H93" s="192">
        <f t="shared" si="34"/>
        <v>0</v>
      </c>
      <c r="I93" s="192">
        <f t="shared" si="34"/>
        <v>0</v>
      </c>
      <c r="J93" s="192">
        <f t="shared" si="34"/>
        <v>0</v>
      </c>
      <c r="K93" s="192">
        <f t="shared" si="34"/>
        <v>0</v>
      </c>
      <c r="L93" s="192">
        <f t="shared" si="34"/>
        <v>0</v>
      </c>
      <c r="M93" s="192">
        <f t="shared" si="34"/>
        <v>0</v>
      </c>
      <c r="N93" s="192">
        <f t="shared" si="34"/>
        <v>0</v>
      </c>
      <c r="O93" s="192">
        <f t="shared" si="34"/>
        <v>0</v>
      </c>
      <c r="P93" s="192">
        <f t="shared" si="34"/>
        <v>0</v>
      </c>
      <c r="Q93" s="192">
        <f t="shared" si="34"/>
        <v>0</v>
      </c>
      <c r="R93" s="192">
        <f t="shared" si="34"/>
        <v>0</v>
      </c>
      <c r="S93" s="192">
        <f t="shared" si="34"/>
        <v>0</v>
      </c>
      <c r="T93" s="192">
        <f t="shared" si="34"/>
        <v>0</v>
      </c>
      <c r="U93" s="280">
        <f t="shared" si="34"/>
        <v>0</v>
      </c>
    </row>
    <row r="94" spans="1:21" ht="15" customHeight="1" x14ac:dyDescent="0.25">
      <c r="A94" s="270"/>
      <c r="B94" s="174" t="s">
        <v>313</v>
      </c>
      <c r="C94" s="175" t="s">
        <v>314</v>
      </c>
      <c r="D94" s="176">
        <f t="shared" si="33"/>
        <v>0</v>
      </c>
      <c r="E94" s="384">
        <f>F94-D94</f>
        <v>0</v>
      </c>
      <c r="F94" s="166">
        <f t="shared" si="33"/>
        <v>0</v>
      </c>
      <c r="G94" s="166">
        <f t="shared" si="34"/>
        <v>0</v>
      </c>
      <c r="H94" s="166">
        <f t="shared" si="34"/>
        <v>0</v>
      </c>
      <c r="I94" s="166">
        <f t="shared" si="34"/>
        <v>0</v>
      </c>
      <c r="J94" s="166">
        <f t="shared" si="34"/>
        <v>0</v>
      </c>
      <c r="K94" s="166">
        <f t="shared" si="34"/>
        <v>0</v>
      </c>
      <c r="L94" s="166">
        <f t="shared" si="34"/>
        <v>0</v>
      </c>
      <c r="M94" s="166">
        <f t="shared" si="34"/>
        <v>0</v>
      </c>
      <c r="N94" s="166">
        <f t="shared" si="34"/>
        <v>0</v>
      </c>
      <c r="O94" s="166">
        <f t="shared" si="34"/>
        <v>0</v>
      </c>
      <c r="P94" s="166">
        <f t="shared" si="34"/>
        <v>0</v>
      </c>
      <c r="Q94" s="166">
        <f t="shared" si="34"/>
        <v>0</v>
      </c>
      <c r="R94" s="166">
        <f t="shared" si="34"/>
        <v>0</v>
      </c>
      <c r="S94" s="166">
        <f t="shared" si="34"/>
        <v>0</v>
      </c>
      <c r="T94" s="166">
        <f t="shared" si="34"/>
        <v>0</v>
      </c>
      <c r="U94" s="279">
        <f t="shared" si="34"/>
        <v>0</v>
      </c>
    </row>
    <row r="95" spans="1:21" ht="15" customHeight="1" x14ac:dyDescent="0.25">
      <c r="A95" s="267" t="s">
        <v>417</v>
      </c>
      <c r="B95" s="168" t="s">
        <v>325</v>
      </c>
      <c r="C95" s="169" t="s">
        <v>314</v>
      </c>
      <c r="D95" s="170">
        <v>0</v>
      </c>
      <c r="E95" s="385">
        <f>F95-D95</f>
        <v>0</v>
      </c>
      <c r="F95" s="171">
        <f>G95+H95+I95+R95+S95</f>
        <v>0</v>
      </c>
      <c r="G95" s="172"/>
      <c r="H95" s="172"/>
      <c r="I95" s="171">
        <f>SUM(J95:Q95)</f>
        <v>0</v>
      </c>
      <c r="J95" s="306"/>
      <c r="K95" s="306"/>
      <c r="L95" s="306"/>
      <c r="M95" s="306"/>
      <c r="N95" s="306"/>
      <c r="O95" s="306"/>
      <c r="P95" s="306"/>
      <c r="Q95" s="306"/>
      <c r="R95" s="177"/>
      <c r="S95" s="177"/>
      <c r="T95" s="178">
        <v>0</v>
      </c>
      <c r="U95" s="271">
        <v>0</v>
      </c>
    </row>
    <row r="96" spans="1:21" ht="9.9499999999999993" customHeight="1" x14ac:dyDescent="0.25">
      <c r="A96" s="274"/>
      <c r="B96" s="180"/>
      <c r="C96" s="181"/>
      <c r="D96" s="182"/>
      <c r="E96" s="328"/>
      <c r="F96" s="171"/>
      <c r="G96" s="183"/>
      <c r="H96" s="184"/>
      <c r="I96" s="185"/>
      <c r="J96" s="308"/>
      <c r="K96" s="308"/>
      <c r="L96" s="308"/>
      <c r="M96" s="308"/>
      <c r="N96" s="308"/>
      <c r="O96" s="308"/>
      <c r="P96" s="308"/>
      <c r="Q96" s="308"/>
      <c r="R96" s="177"/>
      <c r="S96" s="177"/>
      <c r="T96" s="184"/>
      <c r="U96" s="275"/>
    </row>
    <row r="97" spans="1:21" ht="15" customHeight="1" thickBot="1" x14ac:dyDescent="0.3">
      <c r="A97" s="281" t="s">
        <v>352</v>
      </c>
      <c r="B97" s="215"/>
      <c r="C97" s="215"/>
      <c r="D97" s="197">
        <f>SUM(D98+D100+D102+D105+D107)</f>
        <v>103650</v>
      </c>
      <c r="E97" s="393">
        <f t="shared" ref="E97:E108" si="35">F97-D97</f>
        <v>-19950</v>
      </c>
      <c r="F97" s="192">
        <f>SUM(F98+F100+F102+F105+F107)</f>
        <v>83700</v>
      </c>
      <c r="G97" s="193">
        <f t="shared" ref="G97:U97" si="36">SUM(G98+G100+G102+G105+G107)</f>
        <v>0</v>
      </c>
      <c r="H97" s="193">
        <f t="shared" si="36"/>
        <v>83700</v>
      </c>
      <c r="I97" s="192">
        <f t="shared" si="36"/>
        <v>0</v>
      </c>
      <c r="J97" s="193">
        <f t="shared" si="36"/>
        <v>0</v>
      </c>
      <c r="K97" s="193">
        <f t="shared" si="36"/>
        <v>0</v>
      </c>
      <c r="L97" s="193">
        <f t="shared" si="36"/>
        <v>0</v>
      </c>
      <c r="M97" s="193">
        <f t="shared" si="36"/>
        <v>0</v>
      </c>
      <c r="N97" s="193">
        <f t="shared" si="36"/>
        <v>0</v>
      </c>
      <c r="O97" s="193">
        <f t="shared" si="36"/>
        <v>0</v>
      </c>
      <c r="P97" s="193">
        <f t="shared" si="36"/>
        <v>0</v>
      </c>
      <c r="Q97" s="193">
        <f t="shared" si="36"/>
        <v>0</v>
      </c>
      <c r="R97" s="193">
        <f t="shared" si="36"/>
        <v>0</v>
      </c>
      <c r="S97" s="193">
        <f t="shared" si="36"/>
        <v>0</v>
      </c>
      <c r="T97" s="193">
        <f t="shared" si="36"/>
        <v>62000</v>
      </c>
      <c r="U97" s="277">
        <f t="shared" si="36"/>
        <v>62000</v>
      </c>
    </row>
    <row r="98" spans="1:21" ht="15" customHeight="1" x14ac:dyDescent="0.25">
      <c r="A98" s="265"/>
      <c r="B98" s="163" t="s">
        <v>353</v>
      </c>
      <c r="C98" s="164" t="s">
        <v>354</v>
      </c>
      <c r="D98" s="165">
        <f>SUM(D99)</f>
        <v>0</v>
      </c>
      <c r="E98" s="384">
        <f t="shared" si="35"/>
        <v>0</v>
      </c>
      <c r="F98" s="166">
        <f>SUM(F99)</f>
        <v>0</v>
      </c>
      <c r="G98" s="166">
        <f t="shared" ref="G98:U98" si="37">SUM(G99)</f>
        <v>0</v>
      </c>
      <c r="H98" s="166">
        <f t="shared" si="37"/>
        <v>0</v>
      </c>
      <c r="I98" s="166">
        <f t="shared" si="37"/>
        <v>0</v>
      </c>
      <c r="J98" s="166">
        <f t="shared" si="37"/>
        <v>0</v>
      </c>
      <c r="K98" s="166">
        <f t="shared" si="37"/>
        <v>0</v>
      </c>
      <c r="L98" s="166">
        <f t="shared" si="37"/>
        <v>0</v>
      </c>
      <c r="M98" s="166">
        <f t="shared" si="37"/>
        <v>0</v>
      </c>
      <c r="N98" s="166">
        <f t="shared" si="37"/>
        <v>0</v>
      </c>
      <c r="O98" s="166">
        <f t="shared" si="37"/>
        <v>0</v>
      </c>
      <c r="P98" s="166">
        <f t="shared" si="37"/>
        <v>0</v>
      </c>
      <c r="Q98" s="166">
        <f t="shared" si="37"/>
        <v>0</v>
      </c>
      <c r="R98" s="166">
        <f t="shared" si="37"/>
        <v>0</v>
      </c>
      <c r="S98" s="166">
        <f t="shared" si="37"/>
        <v>0</v>
      </c>
      <c r="T98" s="166">
        <f t="shared" si="37"/>
        <v>0</v>
      </c>
      <c r="U98" s="279">
        <f t="shared" si="37"/>
        <v>0</v>
      </c>
    </row>
    <row r="99" spans="1:21" ht="15" customHeight="1" x14ac:dyDescent="0.25">
      <c r="A99" s="267" t="s">
        <v>418</v>
      </c>
      <c r="B99" s="168" t="s">
        <v>243</v>
      </c>
      <c r="C99" s="169" t="s">
        <v>244</v>
      </c>
      <c r="D99" s="170">
        <v>0</v>
      </c>
      <c r="E99" s="387">
        <f t="shared" si="35"/>
        <v>0</v>
      </c>
      <c r="F99" s="171">
        <f>G99+H99+I99+R99+S99</f>
        <v>0</v>
      </c>
      <c r="G99" s="172"/>
      <c r="H99" s="172"/>
      <c r="I99" s="171">
        <f>SUM(J99:Q99)</f>
        <v>0</v>
      </c>
      <c r="J99" s="306"/>
      <c r="K99" s="306"/>
      <c r="L99" s="306"/>
      <c r="M99" s="306"/>
      <c r="N99" s="306"/>
      <c r="O99" s="306"/>
      <c r="P99" s="306"/>
      <c r="Q99" s="306"/>
      <c r="R99" s="177"/>
      <c r="S99" s="177"/>
      <c r="T99" s="178">
        <v>0</v>
      </c>
      <c r="U99" s="271">
        <v>0</v>
      </c>
    </row>
    <row r="100" spans="1:21" ht="15" customHeight="1" x14ac:dyDescent="0.25">
      <c r="A100" s="270"/>
      <c r="B100" s="174" t="s">
        <v>355</v>
      </c>
      <c r="C100" s="175" t="s">
        <v>249</v>
      </c>
      <c r="D100" s="176">
        <f>SUM(D101)</f>
        <v>0</v>
      </c>
      <c r="E100" s="384">
        <f t="shared" si="35"/>
        <v>0</v>
      </c>
      <c r="F100" s="166">
        <f>SUM(F101)</f>
        <v>0</v>
      </c>
      <c r="G100" s="166">
        <f t="shared" ref="G100:U100" si="38">SUM(G101)</f>
        <v>0</v>
      </c>
      <c r="H100" s="166">
        <f t="shared" si="38"/>
        <v>0</v>
      </c>
      <c r="I100" s="166">
        <f t="shared" si="38"/>
        <v>0</v>
      </c>
      <c r="J100" s="166">
        <f t="shared" si="38"/>
        <v>0</v>
      </c>
      <c r="K100" s="166">
        <f t="shared" si="38"/>
        <v>0</v>
      </c>
      <c r="L100" s="166">
        <f t="shared" si="38"/>
        <v>0</v>
      </c>
      <c r="M100" s="166">
        <f t="shared" si="38"/>
        <v>0</v>
      </c>
      <c r="N100" s="166">
        <f t="shared" si="38"/>
        <v>0</v>
      </c>
      <c r="O100" s="166">
        <f t="shared" si="38"/>
        <v>0</v>
      </c>
      <c r="P100" s="166">
        <f t="shared" si="38"/>
        <v>0</v>
      </c>
      <c r="Q100" s="166">
        <f t="shared" si="38"/>
        <v>0</v>
      </c>
      <c r="R100" s="166">
        <f t="shared" si="38"/>
        <v>0</v>
      </c>
      <c r="S100" s="166">
        <f t="shared" si="38"/>
        <v>0</v>
      </c>
      <c r="T100" s="166">
        <f t="shared" si="38"/>
        <v>0</v>
      </c>
      <c r="U100" s="279">
        <f t="shared" si="38"/>
        <v>0</v>
      </c>
    </row>
    <row r="101" spans="1:21" ht="15" customHeight="1" x14ac:dyDescent="0.25">
      <c r="A101" s="267" t="s">
        <v>419</v>
      </c>
      <c r="B101" s="168" t="s">
        <v>248</v>
      </c>
      <c r="C101" s="169" t="s">
        <v>249</v>
      </c>
      <c r="D101" s="170">
        <v>0</v>
      </c>
      <c r="E101" s="385">
        <f t="shared" si="35"/>
        <v>0</v>
      </c>
      <c r="F101" s="171">
        <f>G101+H101+I101+R101+S101</f>
        <v>0</v>
      </c>
      <c r="G101" s="172"/>
      <c r="H101" s="172"/>
      <c r="I101" s="171">
        <f>SUM(J101:Q101)</f>
        <v>0</v>
      </c>
      <c r="J101" s="306"/>
      <c r="K101" s="306"/>
      <c r="L101" s="306"/>
      <c r="M101" s="306"/>
      <c r="N101" s="306"/>
      <c r="O101" s="306"/>
      <c r="P101" s="306"/>
      <c r="Q101" s="306"/>
      <c r="R101" s="177"/>
      <c r="S101" s="177"/>
      <c r="T101" s="178">
        <v>0</v>
      </c>
      <c r="U101" s="271">
        <v>0</v>
      </c>
    </row>
    <row r="102" spans="1:21" ht="15" customHeight="1" x14ac:dyDescent="0.25">
      <c r="A102" s="270"/>
      <c r="B102" s="174" t="s">
        <v>356</v>
      </c>
      <c r="C102" s="175" t="s">
        <v>357</v>
      </c>
      <c r="D102" s="176">
        <f>SUM(D103+D104)</f>
        <v>0</v>
      </c>
      <c r="E102" s="383">
        <f t="shared" si="35"/>
        <v>0</v>
      </c>
      <c r="F102" s="166">
        <f>SUM(F103+F104)</f>
        <v>0</v>
      </c>
      <c r="G102" s="166">
        <f t="shared" ref="G102:U102" si="39">SUM(G103+G104)</f>
        <v>0</v>
      </c>
      <c r="H102" s="166">
        <f t="shared" si="39"/>
        <v>0</v>
      </c>
      <c r="I102" s="166">
        <f t="shared" si="39"/>
        <v>0</v>
      </c>
      <c r="J102" s="166">
        <f t="shared" si="39"/>
        <v>0</v>
      </c>
      <c r="K102" s="166">
        <f t="shared" si="39"/>
        <v>0</v>
      </c>
      <c r="L102" s="166">
        <f t="shared" si="39"/>
        <v>0</v>
      </c>
      <c r="M102" s="166">
        <f t="shared" si="39"/>
        <v>0</v>
      </c>
      <c r="N102" s="166">
        <f t="shared" si="39"/>
        <v>0</v>
      </c>
      <c r="O102" s="166">
        <f t="shared" si="39"/>
        <v>0</v>
      </c>
      <c r="P102" s="166">
        <f t="shared" si="39"/>
        <v>0</v>
      </c>
      <c r="Q102" s="166">
        <f t="shared" si="39"/>
        <v>0</v>
      </c>
      <c r="R102" s="166">
        <f t="shared" si="39"/>
        <v>0</v>
      </c>
      <c r="S102" s="166">
        <f t="shared" si="39"/>
        <v>0</v>
      </c>
      <c r="T102" s="166">
        <f t="shared" si="39"/>
        <v>0</v>
      </c>
      <c r="U102" s="279">
        <f t="shared" si="39"/>
        <v>0</v>
      </c>
    </row>
    <row r="103" spans="1:21" ht="15" customHeight="1" x14ac:dyDescent="0.25">
      <c r="A103" s="267" t="s">
        <v>78</v>
      </c>
      <c r="B103" s="168" t="s">
        <v>251</v>
      </c>
      <c r="C103" s="169" t="s">
        <v>358</v>
      </c>
      <c r="D103" s="170">
        <v>0</v>
      </c>
      <c r="E103" s="385">
        <f t="shared" si="35"/>
        <v>0</v>
      </c>
      <c r="F103" s="171">
        <f>G103+H103+I103+R103+S103</f>
        <v>0</v>
      </c>
      <c r="G103" s="172"/>
      <c r="H103" s="172"/>
      <c r="I103" s="171">
        <f>SUM(J103:Q103)</f>
        <v>0</v>
      </c>
      <c r="J103" s="306"/>
      <c r="K103" s="306"/>
      <c r="L103" s="306"/>
      <c r="M103" s="306"/>
      <c r="N103" s="306"/>
      <c r="O103" s="306"/>
      <c r="P103" s="306"/>
      <c r="Q103" s="306"/>
      <c r="R103" s="177"/>
      <c r="S103" s="177"/>
      <c r="T103" s="178">
        <v>0</v>
      </c>
      <c r="U103" s="271">
        <v>0</v>
      </c>
    </row>
    <row r="104" spans="1:21" ht="15" customHeight="1" x14ac:dyDescent="0.25">
      <c r="A104" s="267" t="s">
        <v>420</v>
      </c>
      <c r="B104" s="168" t="s">
        <v>359</v>
      </c>
      <c r="C104" s="169" t="s">
        <v>360</v>
      </c>
      <c r="D104" s="170">
        <v>0</v>
      </c>
      <c r="E104" s="387">
        <f t="shared" si="35"/>
        <v>0</v>
      </c>
      <c r="F104" s="171">
        <f>G104+H104+I104+R104+S104</f>
        <v>0</v>
      </c>
      <c r="G104" s="172"/>
      <c r="H104" s="172"/>
      <c r="I104" s="171">
        <f>SUM(J104:Q104)</f>
        <v>0</v>
      </c>
      <c r="J104" s="306"/>
      <c r="K104" s="306"/>
      <c r="L104" s="306"/>
      <c r="M104" s="306"/>
      <c r="N104" s="306"/>
      <c r="O104" s="306"/>
      <c r="P104" s="306"/>
      <c r="Q104" s="306"/>
      <c r="R104" s="177"/>
      <c r="S104" s="177"/>
      <c r="T104" s="178">
        <v>0</v>
      </c>
      <c r="U104" s="271">
        <v>0</v>
      </c>
    </row>
    <row r="105" spans="1:21" ht="15" customHeight="1" x14ac:dyDescent="0.25">
      <c r="A105" s="270"/>
      <c r="B105" s="174" t="s">
        <v>259</v>
      </c>
      <c r="C105" s="175" t="s">
        <v>260</v>
      </c>
      <c r="D105" s="176">
        <f>SUM(D106)</f>
        <v>0</v>
      </c>
      <c r="E105" s="384">
        <f t="shared" si="35"/>
        <v>0</v>
      </c>
      <c r="F105" s="166">
        <f>SUM(F106)</f>
        <v>0</v>
      </c>
      <c r="G105" s="166">
        <f t="shared" ref="G105:U105" si="40">SUM(G106)</f>
        <v>0</v>
      </c>
      <c r="H105" s="166">
        <f t="shared" si="40"/>
        <v>0</v>
      </c>
      <c r="I105" s="166">
        <f t="shared" si="40"/>
        <v>0</v>
      </c>
      <c r="J105" s="166">
        <f t="shared" si="40"/>
        <v>0</v>
      </c>
      <c r="K105" s="166">
        <f t="shared" si="40"/>
        <v>0</v>
      </c>
      <c r="L105" s="166">
        <f t="shared" si="40"/>
        <v>0</v>
      </c>
      <c r="M105" s="166">
        <f t="shared" si="40"/>
        <v>0</v>
      </c>
      <c r="N105" s="166">
        <f t="shared" si="40"/>
        <v>0</v>
      </c>
      <c r="O105" s="166">
        <f t="shared" si="40"/>
        <v>0</v>
      </c>
      <c r="P105" s="166">
        <f t="shared" si="40"/>
        <v>0</v>
      </c>
      <c r="Q105" s="166">
        <f t="shared" si="40"/>
        <v>0</v>
      </c>
      <c r="R105" s="166">
        <f t="shared" si="40"/>
        <v>0</v>
      </c>
      <c r="S105" s="166">
        <f t="shared" si="40"/>
        <v>0</v>
      </c>
      <c r="T105" s="166">
        <f t="shared" si="40"/>
        <v>0</v>
      </c>
      <c r="U105" s="279">
        <f t="shared" si="40"/>
        <v>0</v>
      </c>
    </row>
    <row r="106" spans="1:21" ht="15" customHeight="1" x14ac:dyDescent="0.25">
      <c r="A106" s="267" t="s">
        <v>421</v>
      </c>
      <c r="B106" s="168" t="s">
        <v>265</v>
      </c>
      <c r="C106" s="169" t="s">
        <v>361</v>
      </c>
      <c r="D106" s="170">
        <v>0</v>
      </c>
      <c r="E106" s="385">
        <f t="shared" si="35"/>
        <v>0</v>
      </c>
      <c r="F106" s="171">
        <f>G106+H106+I106+R106+S106</f>
        <v>0</v>
      </c>
      <c r="G106" s="172"/>
      <c r="H106" s="172"/>
      <c r="I106" s="171">
        <f>SUM(J106:Q106)</f>
        <v>0</v>
      </c>
      <c r="J106" s="306"/>
      <c r="K106" s="306"/>
      <c r="L106" s="306"/>
      <c r="M106" s="306"/>
      <c r="N106" s="306"/>
      <c r="O106" s="306"/>
      <c r="P106" s="306"/>
      <c r="Q106" s="306"/>
      <c r="R106" s="177"/>
      <c r="S106" s="177"/>
      <c r="T106" s="178">
        <v>0</v>
      </c>
      <c r="U106" s="271">
        <v>0</v>
      </c>
    </row>
    <row r="107" spans="1:21" ht="15" customHeight="1" x14ac:dyDescent="0.25">
      <c r="A107" s="270"/>
      <c r="B107" s="174" t="s">
        <v>285</v>
      </c>
      <c r="C107" s="175" t="s">
        <v>286</v>
      </c>
      <c r="D107" s="176">
        <f>SUM(D108)</f>
        <v>103650</v>
      </c>
      <c r="E107" s="384">
        <f t="shared" si="35"/>
        <v>-19950</v>
      </c>
      <c r="F107" s="166">
        <f>SUM(F108)</f>
        <v>83700</v>
      </c>
      <c r="G107" s="166">
        <f t="shared" ref="G107:U107" si="41">SUM(G108)</f>
        <v>0</v>
      </c>
      <c r="H107" s="166">
        <f t="shared" si="41"/>
        <v>83700</v>
      </c>
      <c r="I107" s="166">
        <f t="shared" si="41"/>
        <v>0</v>
      </c>
      <c r="J107" s="166">
        <f t="shared" si="41"/>
        <v>0</v>
      </c>
      <c r="K107" s="166">
        <f t="shared" si="41"/>
        <v>0</v>
      </c>
      <c r="L107" s="166">
        <f t="shared" si="41"/>
        <v>0</v>
      </c>
      <c r="M107" s="166">
        <f t="shared" si="41"/>
        <v>0</v>
      </c>
      <c r="N107" s="166">
        <f t="shared" si="41"/>
        <v>0</v>
      </c>
      <c r="O107" s="166">
        <f t="shared" si="41"/>
        <v>0</v>
      </c>
      <c r="P107" s="166">
        <f t="shared" si="41"/>
        <v>0</v>
      </c>
      <c r="Q107" s="166">
        <f t="shared" si="41"/>
        <v>0</v>
      </c>
      <c r="R107" s="166">
        <f t="shared" si="41"/>
        <v>0</v>
      </c>
      <c r="S107" s="166">
        <f t="shared" si="41"/>
        <v>0</v>
      </c>
      <c r="T107" s="166">
        <f t="shared" si="41"/>
        <v>62000</v>
      </c>
      <c r="U107" s="279">
        <f t="shared" si="41"/>
        <v>62000</v>
      </c>
    </row>
    <row r="108" spans="1:21" ht="15" customHeight="1" x14ac:dyDescent="0.25">
      <c r="A108" s="267" t="s">
        <v>422</v>
      </c>
      <c r="B108" s="168" t="s">
        <v>305</v>
      </c>
      <c r="C108" s="169" t="s">
        <v>306</v>
      </c>
      <c r="D108" s="170">
        <v>103650</v>
      </c>
      <c r="E108" s="385">
        <f t="shared" si="35"/>
        <v>-19950</v>
      </c>
      <c r="F108" s="171">
        <f>G108+H108+I108+R108+S108</f>
        <v>83700</v>
      </c>
      <c r="G108" s="172"/>
      <c r="H108" s="172">
        <v>83700</v>
      </c>
      <c r="I108" s="171">
        <f>SUM(J108:Q108)</f>
        <v>0</v>
      </c>
      <c r="J108" s="306"/>
      <c r="K108" s="306"/>
      <c r="L108" s="306"/>
      <c r="M108" s="306"/>
      <c r="N108" s="306"/>
      <c r="O108" s="306"/>
      <c r="P108" s="306"/>
      <c r="Q108" s="306"/>
      <c r="R108" s="177"/>
      <c r="S108" s="177"/>
      <c r="T108" s="178">
        <v>62000</v>
      </c>
      <c r="U108" s="271">
        <v>62000</v>
      </c>
    </row>
    <row r="109" spans="1:21" ht="9.9499999999999993" customHeight="1" x14ac:dyDescent="0.25">
      <c r="A109" s="274"/>
      <c r="B109" s="180"/>
      <c r="C109" s="181"/>
      <c r="D109" s="182"/>
      <c r="E109" s="328"/>
      <c r="F109" s="171"/>
      <c r="G109" s="183"/>
      <c r="H109" s="184"/>
      <c r="I109" s="185"/>
      <c r="J109" s="308"/>
      <c r="K109" s="308"/>
      <c r="L109" s="308"/>
      <c r="M109" s="308"/>
      <c r="N109" s="308"/>
      <c r="O109" s="308"/>
      <c r="P109" s="308"/>
      <c r="Q109" s="308"/>
      <c r="R109" s="177"/>
      <c r="S109" s="177"/>
      <c r="T109" s="184"/>
      <c r="U109" s="275"/>
    </row>
    <row r="110" spans="1:21" ht="15" customHeight="1" x14ac:dyDescent="0.25">
      <c r="A110" s="458" t="s">
        <v>362</v>
      </c>
      <c r="B110" s="459"/>
      <c r="C110" s="459"/>
      <c r="D110" s="198">
        <f>SUM(D111)</f>
        <v>0</v>
      </c>
      <c r="E110" s="393">
        <f>F110-D110</f>
        <v>0</v>
      </c>
      <c r="F110" s="192">
        <f t="shared" ref="F110:U111" si="42">SUM(F111)</f>
        <v>0</v>
      </c>
      <c r="G110" s="193">
        <f t="shared" si="42"/>
        <v>0</v>
      </c>
      <c r="H110" s="193">
        <f t="shared" si="42"/>
        <v>0</v>
      </c>
      <c r="I110" s="192">
        <f t="shared" si="42"/>
        <v>0</v>
      </c>
      <c r="J110" s="193">
        <f t="shared" si="42"/>
        <v>0</v>
      </c>
      <c r="K110" s="193">
        <f t="shared" si="42"/>
        <v>0</v>
      </c>
      <c r="L110" s="193">
        <f t="shared" si="42"/>
        <v>0</v>
      </c>
      <c r="M110" s="193">
        <f t="shared" si="42"/>
        <v>0</v>
      </c>
      <c r="N110" s="193">
        <f t="shared" si="42"/>
        <v>0</v>
      </c>
      <c r="O110" s="193">
        <f t="shared" si="42"/>
        <v>0</v>
      </c>
      <c r="P110" s="193">
        <f t="shared" si="42"/>
        <v>0</v>
      </c>
      <c r="Q110" s="193">
        <f t="shared" si="42"/>
        <v>0</v>
      </c>
      <c r="R110" s="193">
        <f t="shared" si="42"/>
        <v>0</v>
      </c>
      <c r="S110" s="193">
        <f t="shared" si="42"/>
        <v>0</v>
      </c>
      <c r="T110" s="193">
        <f t="shared" si="42"/>
        <v>0</v>
      </c>
      <c r="U110" s="277">
        <f t="shared" si="42"/>
        <v>0</v>
      </c>
    </row>
    <row r="111" spans="1:21" ht="15" customHeight="1" x14ac:dyDescent="0.25">
      <c r="A111" s="265"/>
      <c r="B111" s="163" t="s">
        <v>363</v>
      </c>
      <c r="C111" s="164" t="s">
        <v>364</v>
      </c>
      <c r="D111" s="165">
        <f>SUM(D112)</f>
        <v>0</v>
      </c>
      <c r="E111" s="384">
        <f>F111-D111</f>
        <v>0</v>
      </c>
      <c r="F111" s="166">
        <f>SUM(F112)</f>
        <v>0</v>
      </c>
      <c r="G111" s="166">
        <f t="shared" si="42"/>
        <v>0</v>
      </c>
      <c r="H111" s="166">
        <f t="shared" si="42"/>
        <v>0</v>
      </c>
      <c r="I111" s="166">
        <f t="shared" si="42"/>
        <v>0</v>
      </c>
      <c r="J111" s="166">
        <f t="shared" si="42"/>
        <v>0</v>
      </c>
      <c r="K111" s="166">
        <f t="shared" si="42"/>
        <v>0</v>
      </c>
      <c r="L111" s="166">
        <f t="shared" si="42"/>
        <v>0</v>
      </c>
      <c r="M111" s="166">
        <f t="shared" si="42"/>
        <v>0</v>
      </c>
      <c r="N111" s="166">
        <f t="shared" si="42"/>
        <v>0</v>
      </c>
      <c r="O111" s="166">
        <f t="shared" si="42"/>
        <v>0</v>
      </c>
      <c r="P111" s="166">
        <f t="shared" si="42"/>
        <v>0</v>
      </c>
      <c r="Q111" s="166">
        <f t="shared" si="42"/>
        <v>0</v>
      </c>
      <c r="R111" s="166">
        <f t="shared" si="42"/>
        <v>0</v>
      </c>
      <c r="S111" s="166">
        <f t="shared" si="42"/>
        <v>0</v>
      </c>
      <c r="T111" s="166">
        <f t="shared" si="42"/>
        <v>0</v>
      </c>
      <c r="U111" s="279">
        <f t="shared" si="42"/>
        <v>0</v>
      </c>
    </row>
    <row r="112" spans="1:21" ht="15" customHeight="1" x14ac:dyDescent="0.25">
      <c r="A112" s="267" t="s">
        <v>423</v>
      </c>
      <c r="B112" s="168" t="s">
        <v>365</v>
      </c>
      <c r="C112" s="292" t="s">
        <v>366</v>
      </c>
      <c r="D112" s="170">
        <v>0</v>
      </c>
      <c r="E112" s="385">
        <f>F112-D112</f>
        <v>0</v>
      </c>
      <c r="F112" s="171">
        <f>G112+H112+I112+R112+S112</f>
        <v>0</v>
      </c>
      <c r="G112" s="172"/>
      <c r="H112" s="172"/>
      <c r="I112" s="171">
        <f>SUM(J112:Q112)</f>
        <v>0</v>
      </c>
      <c r="J112" s="306"/>
      <c r="K112" s="306"/>
      <c r="L112" s="306"/>
      <c r="M112" s="306"/>
      <c r="N112" s="306"/>
      <c r="O112" s="306"/>
      <c r="P112" s="306"/>
      <c r="Q112" s="306"/>
      <c r="R112" s="177"/>
      <c r="S112" s="177"/>
      <c r="T112" s="178">
        <v>0</v>
      </c>
      <c r="U112" s="271">
        <v>0</v>
      </c>
    </row>
    <row r="113" spans="1:21" ht="9.9499999999999993" customHeight="1" x14ac:dyDescent="0.25">
      <c r="A113" s="259"/>
      <c r="B113" s="147"/>
      <c r="C113" s="293"/>
      <c r="D113" s="291"/>
      <c r="E113" s="328"/>
      <c r="F113" s="199"/>
      <c r="G113" s="146"/>
      <c r="H113" s="146"/>
      <c r="I113" s="191"/>
      <c r="J113" s="310"/>
      <c r="K113" s="310"/>
      <c r="L113" s="310"/>
      <c r="M113" s="310"/>
      <c r="N113" s="310"/>
      <c r="O113" s="310"/>
      <c r="P113" s="310"/>
      <c r="Q113" s="310"/>
      <c r="R113" s="140"/>
      <c r="S113" s="140"/>
      <c r="T113" s="140"/>
      <c r="U113" s="276"/>
    </row>
    <row r="114" spans="1:21" ht="15" customHeight="1" thickBot="1" x14ac:dyDescent="0.3">
      <c r="A114" s="453" t="s">
        <v>367</v>
      </c>
      <c r="B114" s="454"/>
      <c r="C114" s="454"/>
      <c r="D114" s="197">
        <f t="shared" ref="D114:F115" si="43">SUM(D115)</f>
        <v>220000</v>
      </c>
      <c r="E114" s="393">
        <f>F114-D114</f>
        <v>0</v>
      </c>
      <c r="F114" s="192">
        <f t="shared" si="43"/>
        <v>220000</v>
      </c>
      <c r="G114" s="193">
        <f t="shared" ref="G114:U115" si="44">SUM(G115)</f>
        <v>0</v>
      </c>
      <c r="H114" s="193">
        <f t="shared" si="44"/>
        <v>220000</v>
      </c>
      <c r="I114" s="192">
        <f t="shared" si="44"/>
        <v>0</v>
      </c>
      <c r="J114" s="194">
        <f t="shared" si="44"/>
        <v>0</v>
      </c>
      <c r="K114" s="194">
        <f t="shared" si="44"/>
        <v>0</v>
      </c>
      <c r="L114" s="194">
        <f t="shared" si="44"/>
        <v>0</v>
      </c>
      <c r="M114" s="194">
        <f t="shared" si="44"/>
        <v>0</v>
      </c>
      <c r="N114" s="194">
        <f t="shared" si="44"/>
        <v>0</v>
      </c>
      <c r="O114" s="194">
        <f t="shared" si="44"/>
        <v>0</v>
      </c>
      <c r="P114" s="194">
        <f t="shared" si="44"/>
        <v>0</v>
      </c>
      <c r="Q114" s="194">
        <f t="shared" si="44"/>
        <v>0</v>
      </c>
      <c r="R114" s="194">
        <f t="shared" si="44"/>
        <v>0</v>
      </c>
      <c r="S114" s="194">
        <f t="shared" si="44"/>
        <v>0</v>
      </c>
      <c r="T114" s="193">
        <f t="shared" si="44"/>
        <v>126000</v>
      </c>
      <c r="U114" s="277">
        <f t="shared" si="44"/>
        <v>127000</v>
      </c>
    </row>
    <row r="115" spans="1:21" ht="15" customHeight="1" x14ac:dyDescent="0.25">
      <c r="A115" s="265"/>
      <c r="B115" s="163" t="s">
        <v>363</v>
      </c>
      <c r="C115" s="164" t="s">
        <v>364</v>
      </c>
      <c r="D115" s="165">
        <f t="shared" si="43"/>
        <v>220000</v>
      </c>
      <c r="E115" s="384">
        <f>F115-D115</f>
        <v>0</v>
      </c>
      <c r="F115" s="166">
        <f t="shared" si="43"/>
        <v>220000</v>
      </c>
      <c r="G115" s="166">
        <f t="shared" si="44"/>
        <v>0</v>
      </c>
      <c r="H115" s="166">
        <f>SUM(H116)</f>
        <v>220000</v>
      </c>
      <c r="I115" s="166">
        <f t="shared" si="44"/>
        <v>0</v>
      </c>
      <c r="J115" s="166">
        <f t="shared" si="44"/>
        <v>0</v>
      </c>
      <c r="K115" s="166">
        <f t="shared" si="44"/>
        <v>0</v>
      </c>
      <c r="L115" s="166">
        <f t="shared" si="44"/>
        <v>0</v>
      </c>
      <c r="M115" s="166">
        <f t="shared" si="44"/>
        <v>0</v>
      </c>
      <c r="N115" s="166">
        <f t="shared" si="44"/>
        <v>0</v>
      </c>
      <c r="O115" s="166">
        <f t="shared" si="44"/>
        <v>0</v>
      </c>
      <c r="P115" s="166">
        <f t="shared" si="44"/>
        <v>0</v>
      </c>
      <c r="Q115" s="166">
        <f t="shared" si="44"/>
        <v>0</v>
      </c>
      <c r="R115" s="166">
        <f t="shared" si="44"/>
        <v>0</v>
      </c>
      <c r="S115" s="166">
        <f t="shared" si="44"/>
        <v>0</v>
      </c>
      <c r="T115" s="166">
        <f t="shared" si="44"/>
        <v>126000</v>
      </c>
      <c r="U115" s="279">
        <f t="shared" si="44"/>
        <v>127000</v>
      </c>
    </row>
    <row r="116" spans="1:21" ht="15" customHeight="1" x14ac:dyDescent="0.25">
      <c r="A116" s="267" t="s">
        <v>424</v>
      </c>
      <c r="B116" s="168" t="s">
        <v>365</v>
      </c>
      <c r="C116" s="169" t="s">
        <v>366</v>
      </c>
      <c r="D116" s="170">
        <v>220000</v>
      </c>
      <c r="E116" s="385">
        <f>F116-D116</f>
        <v>0</v>
      </c>
      <c r="F116" s="171">
        <f>G116+H116+I116+R116+S116</f>
        <v>220000</v>
      </c>
      <c r="G116" s="172"/>
      <c r="H116" s="172">
        <v>220000</v>
      </c>
      <c r="I116" s="171">
        <f>SUM(J116:Q116)</f>
        <v>0</v>
      </c>
      <c r="J116" s="306"/>
      <c r="K116" s="306"/>
      <c r="L116" s="306"/>
      <c r="M116" s="306"/>
      <c r="N116" s="306"/>
      <c r="O116" s="306"/>
      <c r="P116" s="306"/>
      <c r="Q116" s="306"/>
      <c r="R116" s="177"/>
      <c r="S116" s="177"/>
      <c r="T116" s="178">
        <v>126000</v>
      </c>
      <c r="U116" s="271">
        <v>127000</v>
      </c>
    </row>
    <row r="117" spans="1:21" ht="9.9499999999999993" customHeight="1" x14ac:dyDescent="0.25">
      <c r="A117" s="274"/>
      <c r="B117" s="180"/>
      <c r="C117" s="181"/>
      <c r="D117" s="182"/>
      <c r="E117" s="328"/>
      <c r="F117" s="171"/>
      <c r="G117" s="200"/>
      <c r="H117" s="200"/>
      <c r="I117" s="201"/>
      <c r="J117" s="311"/>
      <c r="K117" s="312"/>
      <c r="L117" s="312"/>
      <c r="M117" s="313"/>
      <c r="N117" s="310"/>
      <c r="O117" s="310"/>
      <c r="P117" s="310"/>
      <c r="Q117" s="310"/>
      <c r="R117" s="140"/>
      <c r="S117" s="140"/>
      <c r="T117" s="140"/>
      <c r="U117" s="276"/>
    </row>
    <row r="118" spans="1:21" ht="30" customHeight="1" thickBot="1" x14ac:dyDescent="0.3">
      <c r="A118" s="453" t="s">
        <v>368</v>
      </c>
      <c r="B118" s="454"/>
      <c r="C118" s="454"/>
      <c r="D118" s="197">
        <f>SUM(D119+D121)</f>
        <v>0</v>
      </c>
      <c r="E118" s="393">
        <f>F118-D118</f>
        <v>0</v>
      </c>
      <c r="F118" s="192">
        <f t="shared" ref="F118:U118" si="45">SUM(F119+F121)</f>
        <v>0</v>
      </c>
      <c r="G118" s="193">
        <f t="shared" si="45"/>
        <v>0</v>
      </c>
      <c r="H118" s="193">
        <f t="shared" si="45"/>
        <v>0</v>
      </c>
      <c r="I118" s="192">
        <f t="shared" si="45"/>
        <v>0</v>
      </c>
      <c r="J118" s="193">
        <f t="shared" si="45"/>
        <v>0</v>
      </c>
      <c r="K118" s="193">
        <f t="shared" si="45"/>
        <v>0</v>
      </c>
      <c r="L118" s="193">
        <f t="shared" si="45"/>
        <v>0</v>
      </c>
      <c r="M118" s="193">
        <f t="shared" si="45"/>
        <v>0</v>
      </c>
      <c r="N118" s="193">
        <f t="shared" si="45"/>
        <v>0</v>
      </c>
      <c r="O118" s="193">
        <f t="shared" si="45"/>
        <v>0</v>
      </c>
      <c r="P118" s="193">
        <f t="shared" si="45"/>
        <v>0</v>
      </c>
      <c r="Q118" s="193">
        <f t="shared" si="45"/>
        <v>0</v>
      </c>
      <c r="R118" s="193">
        <f t="shared" si="45"/>
        <v>0</v>
      </c>
      <c r="S118" s="193">
        <f t="shared" si="45"/>
        <v>0</v>
      </c>
      <c r="T118" s="193">
        <f t="shared" si="45"/>
        <v>0</v>
      </c>
      <c r="U118" s="277">
        <f t="shared" si="45"/>
        <v>0</v>
      </c>
    </row>
    <row r="119" spans="1:21" x14ac:dyDescent="0.25">
      <c r="A119" s="265"/>
      <c r="B119" s="163" t="s">
        <v>269</v>
      </c>
      <c r="C119" s="164" t="s">
        <v>270</v>
      </c>
      <c r="D119" s="165">
        <f>SUM(D120)</f>
        <v>0</v>
      </c>
      <c r="E119" s="384">
        <f>F119-D119</f>
        <v>0</v>
      </c>
      <c r="F119" s="166">
        <f>SUM(F120)</f>
        <v>0</v>
      </c>
      <c r="G119" s="166">
        <f t="shared" ref="G119:U119" si="46">SUM(G120)</f>
        <v>0</v>
      </c>
      <c r="H119" s="166">
        <f t="shared" si="46"/>
        <v>0</v>
      </c>
      <c r="I119" s="166">
        <f t="shared" si="46"/>
        <v>0</v>
      </c>
      <c r="J119" s="166">
        <f t="shared" si="46"/>
        <v>0</v>
      </c>
      <c r="K119" s="166">
        <f t="shared" si="46"/>
        <v>0</v>
      </c>
      <c r="L119" s="166">
        <f t="shared" si="46"/>
        <v>0</v>
      </c>
      <c r="M119" s="166">
        <f t="shared" si="46"/>
        <v>0</v>
      </c>
      <c r="N119" s="166">
        <f t="shared" si="46"/>
        <v>0</v>
      </c>
      <c r="O119" s="166">
        <f t="shared" si="46"/>
        <v>0</v>
      </c>
      <c r="P119" s="166">
        <f t="shared" si="46"/>
        <v>0</v>
      </c>
      <c r="Q119" s="166">
        <f t="shared" si="46"/>
        <v>0</v>
      </c>
      <c r="R119" s="166">
        <f t="shared" si="46"/>
        <v>0</v>
      </c>
      <c r="S119" s="166">
        <f t="shared" si="46"/>
        <v>0</v>
      </c>
      <c r="T119" s="166">
        <f t="shared" si="46"/>
        <v>0</v>
      </c>
      <c r="U119" s="279">
        <f t="shared" si="46"/>
        <v>0</v>
      </c>
    </row>
    <row r="120" spans="1:21" x14ac:dyDescent="0.25">
      <c r="A120" s="267" t="s">
        <v>425</v>
      </c>
      <c r="B120" s="168" t="s">
        <v>277</v>
      </c>
      <c r="C120" s="169" t="s">
        <v>278</v>
      </c>
      <c r="D120" s="170">
        <v>0</v>
      </c>
      <c r="E120" s="387">
        <f>F120-D120</f>
        <v>0</v>
      </c>
      <c r="F120" s="171">
        <f>G120+H120+I120+R120+S120</f>
        <v>0</v>
      </c>
      <c r="G120" s="172"/>
      <c r="H120" s="172"/>
      <c r="I120" s="171">
        <f>SUM(J120:Q120)</f>
        <v>0</v>
      </c>
      <c r="J120" s="306"/>
      <c r="K120" s="306"/>
      <c r="L120" s="306"/>
      <c r="M120" s="306"/>
      <c r="N120" s="306"/>
      <c r="O120" s="306"/>
      <c r="P120" s="306"/>
      <c r="Q120" s="306"/>
      <c r="R120" s="177"/>
      <c r="S120" s="177"/>
      <c r="T120" s="178">
        <v>0</v>
      </c>
      <c r="U120" s="271">
        <v>0</v>
      </c>
    </row>
    <row r="121" spans="1:21" x14ac:dyDescent="0.25">
      <c r="A121" s="270"/>
      <c r="B121" s="174" t="s">
        <v>285</v>
      </c>
      <c r="C121" s="175" t="s">
        <v>286</v>
      </c>
      <c r="D121" s="176">
        <f>SUM(D122)</f>
        <v>0</v>
      </c>
      <c r="E121" s="384">
        <f>F121-D121</f>
        <v>0</v>
      </c>
      <c r="F121" s="166">
        <f>SUM(F122)</f>
        <v>0</v>
      </c>
      <c r="G121" s="166">
        <f t="shared" ref="G121:U121" si="47">SUM(G122)</f>
        <v>0</v>
      </c>
      <c r="H121" s="166">
        <f t="shared" si="47"/>
        <v>0</v>
      </c>
      <c r="I121" s="166">
        <f t="shared" si="47"/>
        <v>0</v>
      </c>
      <c r="J121" s="166">
        <f t="shared" si="47"/>
        <v>0</v>
      </c>
      <c r="K121" s="166">
        <f t="shared" si="47"/>
        <v>0</v>
      </c>
      <c r="L121" s="166">
        <f t="shared" si="47"/>
        <v>0</v>
      </c>
      <c r="M121" s="166">
        <f t="shared" si="47"/>
        <v>0</v>
      </c>
      <c r="N121" s="166">
        <f t="shared" si="47"/>
        <v>0</v>
      </c>
      <c r="O121" s="166">
        <f t="shared" si="47"/>
        <v>0</v>
      </c>
      <c r="P121" s="166">
        <f t="shared" si="47"/>
        <v>0</v>
      </c>
      <c r="Q121" s="166">
        <f t="shared" si="47"/>
        <v>0</v>
      </c>
      <c r="R121" s="166">
        <f t="shared" si="47"/>
        <v>0</v>
      </c>
      <c r="S121" s="166">
        <f t="shared" si="47"/>
        <v>0</v>
      </c>
      <c r="T121" s="166">
        <f t="shared" si="47"/>
        <v>0</v>
      </c>
      <c r="U121" s="279">
        <f t="shared" si="47"/>
        <v>0</v>
      </c>
    </row>
    <row r="122" spans="1:21" ht="15" customHeight="1" x14ac:dyDescent="0.25">
      <c r="A122" s="267" t="s">
        <v>426</v>
      </c>
      <c r="B122" s="168" t="s">
        <v>296</v>
      </c>
      <c r="C122" s="169" t="s">
        <v>297</v>
      </c>
      <c r="D122" s="170">
        <v>0</v>
      </c>
      <c r="E122" s="385">
        <f>F122-D122</f>
        <v>0</v>
      </c>
      <c r="F122" s="171">
        <f>G122+H122+I122+R122+S122</f>
        <v>0</v>
      </c>
      <c r="G122" s="172"/>
      <c r="H122" s="172"/>
      <c r="I122" s="171">
        <f>SUM(J122:Q122)</f>
        <v>0</v>
      </c>
      <c r="J122" s="306"/>
      <c r="K122" s="306"/>
      <c r="L122" s="306"/>
      <c r="M122" s="306"/>
      <c r="N122" s="306"/>
      <c r="O122" s="306"/>
      <c r="P122" s="306"/>
      <c r="Q122" s="306"/>
      <c r="R122" s="177"/>
      <c r="S122" s="177"/>
      <c r="T122" s="178">
        <v>0</v>
      </c>
      <c r="U122" s="271">
        <v>0</v>
      </c>
    </row>
    <row r="123" spans="1:21" ht="9.9499999999999993" customHeight="1" x14ac:dyDescent="0.25">
      <c r="A123" s="274"/>
      <c r="B123" s="180"/>
      <c r="C123" s="181"/>
      <c r="D123" s="182"/>
      <c r="E123" s="328"/>
      <c r="F123" s="171"/>
      <c r="G123" s="200"/>
      <c r="H123" s="200"/>
      <c r="I123" s="201"/>
      <c r="J123" s="311"/>
      <c r="K123" s="312"/>
      <c r="L123" s="312"/>
      <c r="M123" s="313"/>
      <c r="N123" s="310"/>
      <c r="O123" s="310"/>
      <c r="P123" s="310"/>
      <c r="Q123" s="310"/>
      <c r="R123" s="140"/>
      <c r="S123" s="140"/>
      <c r="T123" s="140"/>
      <c r="U123" s="276"/>
    </row>
    <row r="124" spans="1:21" ht="30.75" customHeight="1" thickBot="1" x14ac:dyDescent="0.3">
      <c r="A124" s="453" t="s">
        <v>369</v>
      </c>
      <c r="B124" s="454"/>
      <c r="C124" s="454"/>
      <c r="D124" s="197">
        <f>SUM(D125+D127+D129+D131+D134+D136)</f>
        <v>52000</v>
      </c>
      <c r="E124" s="393">
        <f t="shared" ref="E124:E137" si="48">F124-D124</f>
        <v>355800</v>
      </c>
      <c r="F124" s="192">
        <f t="shared" ref="F124:U124" si="49">SUM(F125+F127+F129+F131+F134+F136+F138)</f>
        <v>407800</v>
      </c>
      <c r="G124" s="193">
        <f t="shared" si="49"/>
        <v>4050</v>
      </c>
      <c r="H124" s="193">
        <f t="shared" si="49"/>
        <v>403750</v>
      </c>
      <c r="I124" s="192">
        <f t="shared" si="49"/>
        <v>0</v>
      </c>
      <c r="J124" s="193">
        <f t="shared" si="49"/>
        <v>0</v>
      </c>
      <c r="K124" s="193">
        <f t="shared" si="49"/>
        <v>0</v>
      </c>
      <c r="L124" s="193">
        <f t="shared" si="49"/>
        <v>0</v>
      </c>
      <c r="M124" s="193">
        <f t="shared" si="49"/>
        <v>0</v>
      </c>
      <c r="N124" s="193">
        <f t="shared" si="49"/>
        <v>0</v>
      </c>
      <c r="O124" s="193">
        <f t="shared" si="49"/>
        <v>0</v>
      </c>
      <c r="P124" s="193">
        <f t="shared" si="49"/>
        <v>0</v>
      </c>
      <c r="Q124" s="193">
        <f t="shared" si="49"/>
        <v>0</v>
      </c>
      <c r="R124" s="193">
        <f t="shared" si="49"/>
        <v>0</v>
      </c>
      <c r="S124" s="193">
        <f t="shared" si="49"/>
        <v>0</v>
      </c>
      <c r="T124" s="193">
        <f t="shared" si="49"/>
        <v>83000</v>
      </c>
      <c r="U124" s="277">
        <f t="shared" si="49"/>
        <v>84000</v>
      </c>
    </row>
    <row r="125" spans="1:21" ht="15" customHeight="1" x14ac:dyDescent="0.25">
      <c r="A125" s="270"/>
      <c r="B125" s="174" t="s">
        <v>285</v>
      </c>
      <c r="C125" s="175" t="s">
        <v>286</v>
      </c>
      <c r="D125" s="165">
        <f>SUM(D126)</f>
        <v>0</v>
      </c>
      <c r="E125" s="384">
        <f t="shared" si="48"/>
        <v>235050</v>
      </c>
      <c r="F125" s="166">
        <f t="shared" ref="F125:U125" si="50">SUM(F126)</f>
        <v>235050</v>
      </c>
      <c r="G125" s="167">
        <f t="shared" si="50"/>
        <v>0</v>
      </c>
      <c r="H125" s="167">
        <f t="shared" si="50"/>
        <v>235050</v>
      </c>
      <c r="I125" s="166">
        <f t="shared" si="50"/>
        <v>0</v>
      </c>
      <c r="J125" s="167">
        <f t="shared" si="50"/>
        <v>0</v>
      </c>
      <c r="K125" s="167">
        <f t="shared" si="50"/>
        <v>0</v>
      </c>
      <c r="L125" s="167">
        <f t="shared" si="50"/>
        <v>0</v>
      </c>
      <c r="M125" s="167">
        <f t="shared" si="50"/>
        <v>0</v>
      </c>
      <c r="N125" s="167">
        <f t="shared" si="50"/>
        <v>0</v>
      </c>
      <c r="O125" s="167">
        <f t="shared" si="50"/>
        <v>0</v>
      </c>
      <c r="P125" s="167">
        <f t="shared" si="50"/>
        <v>0</v>
      </c>
      <c r="Q125" s="167">
        <f t="shared" si="50"/>
        <v>0</v>
      </c>
      <c r="R125" s="167">
        <f t="shared" si="50"/>
        <v>0</v>
      </c>
      <c r="S125" s="167">
        <f t="shared" si="50"/>
        <v>0</v>
      </c>
      <c r="T125" s="167">
        <f t="shared" si="50"/>
        <v>46000</v>
      </c>
      <c r="U125" s="266">
        <f t="shared" si="50"/>
        <v>47000</v>
      </c>
    </row>
    <row r="126" spans="1:21" ht="15" customHeight="1" x14ac:dyDescent="0.25">
      <c r="A126" s="267" t="s">
        <v>39</v>
      </c>
      <c r="B126" s="168" t="s">
        <v>291</v>
      </c>
      <c r="C126" s="169" t="s">
        <v>292</v>
      </c>
      <c r="D126" s="170">
        <v>0</v>
      </c>
      <c r="E126" s="387">
        <f t="shared" si="48"/>
        <v>235050</v>
      </c>
      <c r="F126" s="171">
        <f>G126+H126+I126+R126+S126</f>
        <v>235050</v>
      </c>
      <c r="G126" s="172"/>
      <c r="H126" s="172">
        <v>235050</v>
      </c>
      <c r="I126" s="171">
        <f>SUM(J126:Q126)</f>
        <v>0</v>
      </c>
      <c r="J126" s="306"/>
      <c r="K126" s="306"/>
      <c r="L126" s="306"/>
      <c r="M126" s="306"/>
      <c r="N126" s="306"/>
      <c r="O126" s="306"/>
      <c r="P126" s="306"/>
      <c r="Q126" s="306"/>
      <c r="R126" s="177"/>
      <c r="S126" s="177"/>
      <c r="T126" s="178">
        <v>46000</v>
      </c>
      <c r="U126" s="271">
        <v>47000</v>
      </c>
    </row>
    <row r="127" spans="1:21" ht="15" customHeight="1" x14ac:dyDescent="0.25">
      <c r="A127" s="265"/>
      <c r="B127" s="163" t="s">
        <v>313</v>
      </c>
      <c r="C127" s="164" t="s">
        <v>314</v>
      </c>
      <c r="D127" s="165">
        <f>SUM(D128)</f>
        <v>0</v>
      </c>
      <c r="E127" s="384">
        <f t="shared" si="48"/>
        <v>0</v>
      </c>
      <c r="F127" s="166">
        <f t="shared" ref="F127:U127" si="51">SUM(F128)</f>
        <v>0</v>
      </c>
      <c r="G127" s="167">
        <f t="shared" si="51"/>
        <v>0</v>
      </c>
      <c r="H127" s="167">
        <f t="shared" si="51"/>
        <v>0</v>
      </c>
      <c r="I127" s="166">
        <f t="shared" si="51"/>
        <v>0</v>
      </c>
      <c r="J127" s="167">
        <f t="shared" si="51"/>
        <v>0</v>
      </c>
      <c r="K127" s="167">
        <f t="shared" si="51"/>
        <v>0</v>
      </c>
      <c r="L127" s="167">
        <f t="shared" si="51"/>
        <v>0</v>
      </c>
      <c r="M127" s="167">
        <f t="shared" si="51"/>
        <v>0</v>
      </c>
      <c r="N127" s="167">
        <f t="shared" si="51"/>
        <v>0</v>
      </c>
      <c r="O127" s="167">
        <f t="shared" si="51"/>
        <v>0</v>
      </c>
      <c r="P127" s="167">
        <f t="shared" si="51"/>
        <v>0</v>
      </c>
      <c r="Q127" s="167">
        <f t="shared" si="51"/>
        <v>0</v>
      </c>
      <c r="R127" s="167">
        <f t="shared" si="51"/>
        <v>0</v>
      </c>
      <c r="S127" s="167">
        <f t="shared" si="51"/>
        <v>0</v>
      </c>
      <c r="T127" s="167">
        <f t="shared" si="51"/>
        <v>0</v>
      </c>
      <c r="U127" s="266">
        <f t="shared" si="51"/>
        <v>0</v>
      </c>
    </row>
    <row r="128" spans="1:21" ht="15" customHeight="1" x14ac:dyDescent="0.25">
      <c r="A128" s="267" t="s">
        <v>43</v>
      </c>
      <c r="B128" s="168">
        <v>3292</v>
      </c>
      <c r="C128" s="169" t="s">
        <v>317</v>
      </c>
      <c r="D128" s="170">
        <v>0</v>
      </c>
      <c r="E128" s="387">
        <f t="shared" si="48"/>
        <v>0</v>
      </c>
      <c r="F128" s="171">
        <f>G128+H128+I128+R128+S128</f>
        <v>0</v>
      </c>
      <c r="G128" s="172"/>
      <c r="H128" s="172"/>
      <c r="I128" s="171">
        <f>SUM(J128:Q128)</f>
        <v>0</v>
      </c>
      <c r="J128" s="306"/>
      <c r="K128" s="306"/>
      <c r="L128" s="306"/>
      <c r="M128" s="306"/>
      <c r="N128" s="306"/>
      <c r="O128" s="306"/>
      <c r="P128" s="306"/>
      <c r="Q128" s="306"/>
      <c r="R128" s="177"/>
      <c r="S128" s="177"/>
      <c r="T128" s="178">
        <v>0</v>
      </c>
      <c r="U128" s="271">
        <v>0</v>
      </c>
    </row>
    <row r="129" spans="1:21" ht="15" customHeight="1" x14ac:dyDescent="0.25">
      <c r="A129" s="270"/>
      <c r="B129" s="174" t="s">
        <v>335</v>
      </c>
      <c r="C129" s="175" t="s">
        <v>336</v>
      </c>
      <c r="D129" s="176">
        <f>SUM(D130)</f>
        <v>0</v>
      </c>
      <c r="E129" s="384">
        <f t="shared" si="48"/>
        <v>0</v>
      </c>
      <c r="F129" s="166">
        <f t="shared" ref="F129:U129" si="52">SUM(F130)</f>
        <v>0</v>
      </c>
      <c r="G129" s="167">
        <f t="shared" si="52"/>
        <v>0</v>
      </c>
      <c r="H129" s="167">
        <f t="shared" si="52"/>
        <v>0</v>
      </c>
      <c r="I129" s="166">
        <f t="shared" si="52"/>
        <v>0</v>
      </c>
      <c r="J129" s="167">
        <f t="shared" si="52"/>
        <v>0</v>
      </c>
      <c r="K129" s="167">
        <f t="shared" si="52"/>
        <v>0</v>
      </c>
      <c r="L129" s="167">
        <f t="shared" si="52"/>
        <v>0</v>
      </c>
      <c r="M129" s="167">
        <f t="shared" si="52"/>
        <v>0</v>
      </c>
      <c r="N129" s="167">
        <f t="shared" si="52"/>
        <v>0</v>
      </c>
      <c r="O129" s="167">
        <f t="shared" si="52"/>
        <v>0</v>
      </c>
      <c r="P129" s="167">
        <f t="shared" si="52"/>
        <v>0</v>
      </c>
      <c r="Q129" s="167">
        <f t="shared" si="52"/>
        <v>0</v>
      </c>
      <c r="R129" s="167">
        <f t="shared" si="52"/>
        <v>0</v>
      </c>
      <c r="S129" s="167">
        <f t="shared" si="52"/>
        <v>0</v>
      </c>
      <c r="T129" s="167">
        <f t="shared" si="52"/>
        <v>13000</v>
      </c>
      <c r="U129" s="266">
        <f t="shared" si="52"/>
        <v>13000</v>
      </c>
    </row>
    <row r="130" spans="1:21" ht="15" customHeight="1" x14ac:dyDescent="0.25">
      <c r="A130" s="267" t="s">
        <v>427</v>
      </c>
      <c r="B130" s="168" t="s">
        <v>337</v>
      </c>
      <c r="C130" s="169" t="s">
        <v>338</v>
      </c>
      <c r="D130" s="170">
        <v>0</v>
      </c>
      <c r="E130" s="387"/>
      <c r="F130" s="171"/>
      <c r="G130" s="172"/>
      <c r="H130" s="172"/>
      <c r="I130" s="171">
        <f>SUM(J130:Q130)</f>
        <v>0</v>
      </c>
      <c r="J130" s="306"/>
      <c r="K130" s="306"/>
      <c r="L130" s="306"/>
      <c r="M130" s="306"/>
      <c r="N130" s="306"/>
      <c r="O130" s="306"/>
      <c r="P130" s="306"/>
      <c r="Q130" s="306"/>
      <c r="R130" s="177"/>
      <c r="S130" s="177"/>
      <c r="T130" s="178">
        <v>13000</v>
      </c>
      <c r="U130" s="271">
        <v>13000</v>
      </c>
    </row>
    <row r="131" spans="1:21" ht="15" customHeight="1" x14ac:dyDescent="0.25">
      <c r="A131" s="270"/>
      <c r="B131" s="174" t="s">
        <v>339</v>
      </c>
      <c r="C131" s="175" t="s">
        <v>340</v>
      </c>
      <c r="D131" s="176">
        <f>SUM(D132+D133)</f>
        <v>42400</v>
      </c>
      <c r="E131" s="420">
        <f t="shared" si="48"/>
        <v>-42400</v>
      </c>
      <c r="F131" s="166">
        <f t="shared" ref="F131:U131" si="53">SUM(F132+F133)</f>
        <v>0</v>
      </c>
      <c r="G131" s="167">
        <f t="shared" si="53"/>
        <v>0</v>
      </c>
      <c r="H131" s="167">
        <f t="shared" si="53"/>
        <v>0</v>
      </c>
      <c r="I131" s="166">
        <f t="shared" si="53"/>
        <v>0</v>
      </c>
      <c r="J131" s="167">
        <f t="shared" si="53"/>
        <v>0</v>
      </c>
      <c r="K131" s="167">
        <f t="shared" si="53"/>
        <v>0</v>
      </c>
      <c r="L131" s="167">
        <f t="shared" si="53"/>
        <v>0</v>
      </c>
      <c r="M131" s="167">
        <f t="shared" si="53"/>
        <v>0</v>
      </c>
      <c r="N131" s="167">
        <f t="shared" si="53"/>
        <v>0</v>
      </c>
      <c r="O131" s="167">
        <f t="shared" si="53"/>
        <v>0</v>
      </c>
      <c r="P131" s="167">
        <f t="shared" si="53"/>
        <v>0</v>
      </c>
      <c r="Q131" s="167">
        <f t="shared" si="53"/>
        <v>0</v>
      </c>
      <c r="R131" s="167">
        <f t="shared" si="53"/>
        <v>0</v>
      </c>
      <c r="S131" s="167">
        <f t="shared" si="53"/>
        <v>0</v>
      </c>
      <c r="T131" s="167">
        <f t="shared" si="53"/>
        <v>14000</v>
      </c>
      <c r="U131" s="266">
        <f t="shared" si="53"/>
        <v>14000</v>
      </c>
    </row>
    <row r="132" spans="1:21" ht="15" customHeight="1" x14ac:dyDescent="0.25">
      <c r="A132" s="267" t="s">
        <v>428</v>
      </c>
      <c r="B132" s="168">
        <v>4221</v>
      </c>
      <c r="C132" s="169" t="s">
        <v>145</v>
      </c>
      <c r="D132" s="170">
        <v>36500</v>
      </c>
      <c r="E132" s="385">
        <f t="shared" si="48"/>
        <v>-36500</v>
      </c>
      <c r="F132" s="171">
        <f>G132+H132+I132+R132+S132</f>
        <v>0</v>
      </c>
      <c r="G132" s="172"/>
      <c r="H132" s="172"/>
      <c r="I132" s="171">
        <f>SUM(J132:Q132)</f>
        <v>0</v>
      </c>
      <c r="J132" s="306"/>
      <c r="K132" s="306"/>
      <c r="L132" s="306"/>
      <c r="M132" s="306"/>
      <c r="N132" s="306"/>
      <c r="O132" s="306"/>
      <c r="P132" s="306"/>
      <c r="Q132" s="306"/>
      <c r="R132" s="177"/>
      <c r="S132" s="177"/>
      <c r="T132" s="178"/>
      <c r="U132" s="271"/>
    </row>
    <row r="133" spans="1:21" ht="15" customHeight="1" x14ac:dyDescent="0.25">
      <c r="A133" s="267" t="s">
        <v>429</v>
      </c>
      <c r="B133" s="168">
        <v>4227</v>
      </c>
      <c r="C133" s="169" t="s">
        <v>151</v>
      </c>
      <c r="D133" s="170">
        <v>5900</v>
      </c>
      <c r="E133" s="387">
        <f t="shared" si="48"/>
        <v>-5900</v>
      </c>
      <c r="F133" s="171">
        <f>G133+H133+I133+R133+S133</f>
        <v>0</v>
      </c>
      <c r="G133" s="172"/>
      <c r="H133" s="172"/>
      <c r="I133" s="171">
        <f>SUM(J133:Q133)</f>
        <v>0</v>
      </c>
      <c r="J133" s="306"/>
      <c r="K133" s="306"/>
      <c r="L133" s="306"/>
      <c r="M133" s="306"/>
      <c r="N133" s="306"/>
      <c r="O133" s="306"/>
      <c r="P133" s="306"/>
      <c r="Q133" s="306"/>
      <c r="R133" s="177"/>
      <c r="S133" s="177"/>
      <c r="T133" s="178">
        <v>14000</v>
      </c>
      <c r="U133" s="271">
        <v>14000</v>
      </c>
    </row>
    <row r="134" spans="1:21" ht="15" customHeight="1" x14ac:dyDescent="0.25">
      <c r="A134" s="270"/>
      <c r="B134" s="174" t="s">
        <v>370</v>
      </c>
      <c r="C134" s="175" t="s">
        <v>371</v>
      </c>
      <c r="D134" s="176">
        <f>SUM(D135)</f>
        <v>0</v>
      </c>
      <c r="E134" s="384">
        <f t="shared" si="48"/>
        <v>0</v>
      </c>
      <c r="F134" s="166">
        <f t="shared" ref="F134:U134" si="54">SUM(F135)</f>
        <v>0</v>
      </c>
      <c r="G134" s="167">
        <f t="shared" si="54"/>
        <v>0</v>
      </c>
      <c r="H134" s="167">
        <f t="shared" si="54"/>
        <v>0</v>
      </c>
      <c r="I134" s="166">
        <f t="shared" si="54"/>
        <v>0</v>
      </c>
      <c r="J134" s="167">
        <f t="shared" si="54"/>
        <v>0</v>
      </c>
      <c r="K134" s="167">
        <f t="shared" si="54"/>
        <v>0</v>
      </c>
      <c r="L134" s="167">
        <f t="shared" si="54"/>
        <v>0</v>
      </c>
      <c r="M134" s="167">
        <f t="shared" si="54"/>
        <v>0</v>
      </c>
      <c r="N134" s="167">
        <f t="shared" si="54"/>
        <v>0</v>
      </c>
      <c r="O134" s="167">
        <f t="shared" si="54"/>
        <v>0</v>
      </c>
      <c r="P134" s="167">
        <f t="shared" si="54"/>
        <v>0</v>
      </c>
      <c r="Q134" s="167">
        <f t="shared" si="54"/>
        <v>0</v>
      </c>
      <c r="R134" s="167">
        <f t="shared" si="54"/>
        <v>0</v>
      </c>
      <c r="S134" s="167">
        <f t="shared" si="54"/>
        <v>0</v>
      </c>
      <c r="T134" s="167">
        <f t="shared" si="54"/>
        <v>0</v>
      </c>
      <c r="U134" s="266">
        <f t="shared" si="54"/>
        <v>0</v>
      </c>
    </row>
    <row r="135" spans="1:21" ht="15" customHeight="1" x14ac:dyDescent="0.25">
      <c r="A135" s="267" t="s">
        <v>61</v>
      </c>
      <c r="B135" s="168" t="s">
        <v>372</v>
      </c>
      <c r="C135" s="169" t="s">
        <v>153</v>
      </c>
      <c r="D135" s="170">
        <v>0</v>
      </c>
      <c r="E135" s="387">
        <f t="shared" si="48"/>
        <v>0</v>
      </c>
      <c r="F135" s="171">
        <f>G135+H135+I135+R135+S135</f>
        <v>0</v>
      </c>
      <c r="G135" s="172"/>
      <c r="H135" s="172"/>
      <c r="I135" s="171">
        <f>SUM(J135:Q135)</f>
        <v>0</v>
      </c>
      <c r="J135" s="306"/>
      <c r="K135" s="306"/>
      <c r="L135" s="306"/>
      <c r="M135" s="306"/>
      <c r="N135" s="306"/>
      <c r="O135" s="306"/>
      <c r="P135" s="306"/>
      <c r="Q135" s="306"/>
      <c r="R135" s="177"/>
      <c r="S135" s="177"/>
      <c r="T135" s="178">
        <v>0</v>
      </c>
      <c r="U135" s="271">
        <v>0</v>
      </c>
    </row>
    <row r="136" spans="1:21" ht="15" customHeight="1" x14ac:dyDescent="0.25">
      <c r="A136" s="270"/>
      <c r="B136" s="174" t="s">
        <v>373</v>
      </c>
      <c r="C136" s="175" t="s">
        <v>374</v>
      </c>
      <c r="D136" s="176">
        <f>SUM(D137)</f>
        <v>9600</v>
      </c>
      <c r="E136" s="384">
        <f t="shared" si="48"/>
        <v>-3150</v>
      </c>
      <c r="F136" s="166">
        <f>SUM(F137)</f>
        <v>6450</v>
      </c>
      <c r="G136" s="167">
        <f t="shared" ref="G136:U136" si="55">SUM(G137)</f>
        <v>4050</v>
      </c>
      <c r="H136" s="167">
        <f t="shared" si="55"/>
        <v>2400</v>
      </c>
      <c r="I136" s="166">
        <f t="shared" si="55"/>
        <v>0</v>
      </c>
      <c r="J136" s="167">
        <f t="shared" si="55"/>
        <v>0</v>
      </c>
      <c r="K136" s="167">
        <f t="shared" si="55"/>
        <v>0</v>
      </c>
      <c r="L136" s="167">
        <f t="shared" si="55"/>
        <v>0</v>
      </c>
      <c r="M136" s="167">
        <f t="shared" si="55"/>
        <v>0</v>
      </c>
      <c r="N136" s="167">
        <f t="shared" si="55"/>
        <v>0</v>
      </c>
      <c r="O136" s="167">
        <f t="shared" si="55"/>
        <v>0</v>
      </c>
      <c r="P136" s="167">
        <f t="shared" si="55"/>
        <v>0</v>
      </c>
      <c r="Q136" s="167">
        <f t="shared" si="55"/>
        <v>0</v>
      </c>
      <c r="R136" s="167">
        <f t="shared" si="55"/>
        <v>0</v>
      </c>
      <c r="S136" s="167">
        <f t="shared" si="55"/>
        <v>0</v>
      </c>
      <c r="T136" s="167">
        <f t="shared" si="55"/>
        <v>10000</v>
      </c>
      <c r="U136" s="266">
        <f t="shared" si="55"/>
        <v>10000</v>
      </c>
    </row>
    <row r="137" spans="1:21" ht="15" customHeight="1" x14ac:dyDescent="0.25">
      <c r="A137" s="267" t="s">
        <v>430</v>
      </c>
      <c r="B137" s="168" t="s">
        <v>375</v>
      </c>
      <c r="C137" s="169" t="s">
        <v>376</v>
      </c>
      <c r="D137" s="170">
        <v>9600</v>
      </c>
      <c r="E137" s="387">
        <f t="shared" si="48"/>
        <v>-3150</v>
      </c>
      <c r="F137" s="171">
        <f>G137+H137+I137+R137+S137</f>
        <v>6450</v>
      </c>
      <c r="G137" s="172">
        <v>4050</v>
      </c>
      <c r="H137" s="172">
        <v>2400</v>
      </c>
      <c r="I137" s="171">
        <f>SUM(J137:Q137)</f>
        <v>0</v>
      </c>
      <c r="J137" s="306"/>
      <c r="K137" s="306"/>
      <c r="L137" s="306"/>
      <c r="M137" s="306"/>
      <c r="N137" s="306"/>
      <c r="O137" s="306"/>
      <c r="P137" s="306"/>
      <c r="Q137" s="306"/>
      <c r="R137" s="177"/>
      <c r="S137" s="177"/>
      <c r="T137" s="178">
        <v>10000</v>
      </c>
      <c r="U137" s="271">
        <v>10000</v>
      </c>
    </row>
    <row r="138" spans="1:21" ht="18" customHeight="1" x14ac:dyDescent="0.25">
      <c r="A138" s="423">
        <v>58</v>
      </c>
      <c r="B138" s="174" t="s">
        <v>459</v>
      </c>
      <c r="C138" s="175" t="s">
        <v>463</v>
      </c>
      <c r="D138" s="176">
        <f>SUM(D139)</f>
        <v>0</v>
      </c>
      <c r="E138" s="384">
        <f t="shared" ref="E138" si="56">F138-D138</f>
        <v>166300</v>
      </c>
      <c r="F138" s="166">
        <f t="shared" ref="F138:U138" si="57">SUM(F139)</f>
        <v>166300</v>
      </c>
      <c r="G138" s="167">
        <f t="shared" si="57"/>
        <v>0</v>
      </c>
      <c r="H138" s="167">
        <f t="shared" si="57"/>
        <v>166300</v>
      </c>
      <c r="I138" s="166">
        <f t="shared" si="57"/>
        <v>0</v>
      </c>
      <c r="J138" s="167">
        <f t="shared" si="57"/>
        <v>0</v>
      </c>
      <c r="K138" s="167">
        <f t="shared" si="57"/>
        <v>0</v>
      </c>
      <c r="L138" s="167">
        <f t="shared" si="57"/>
        <v>0</v>
      </c>
      <c r="M138" s="167">
        <f t="shared" si="57"/>
        <v>0</v>
      </c>
      <c r="N138" s="167">
        <f t="shared" si="57"/>
        <v>0</v>
      </c>
      <c r="O138" s="167">
        <f t="shared" si="57"/>
        <v>0</v>
      </c>
      <c r="P138" s="167">
        <f t="shared" si="57"/>
        <v>0</v>
      </c>
      <c r="Q138" s="167">
        <f t="shared" si="57"/>
        <v>0</v>
      </c>
      <c r="R138" s="167">
        <f t="shared" si="57"/>
        <v>0</v>
      </c>
      <c r="S138" s="167">
        <f t="shared" si="57"/>
        <v>0</v>
      </c>
      <c r="T138" s="167">
        <f t="shared" si="57"/>
        <v>0</v>
      </c>
      <c r="U138" s="266">
        <f t="shared" si="57"/>
        <v>0</v>
      </c>
    </row>
    <row r="139" spans="1:21" ht="18.75" customHeight="1" x14ac:dyDescent="0.25">
      <c r="A139" s="424">
        <v>59</v>
      </c>
      <c r="B139" s="168" t="s">
        <v>458</v>
      </c>
      <c r="C139" s="169" t="s">
        <v>463</v>
      </c>
      <c r="D139" s="170">
        <v>0</v>
      </c>
      <c r="E139" s="387">
        <v>166300</v>
      </c>
      <c r="F139" s="171">
        <f>G139+H139+I139+R139+S139</f>
        <v>166300</v>
      </c>
      <c r="G139" s="172"/>
      <c r="H139" s="172">
        <v>166300</v>
      </c>
      <c r="I139" s="171">
        <f>SUM(J139:Q139)</f>
        <v>0</v>
      </c>
      <c r="J139" s="306"/>
      <c r="K139" s="306"/>
      <c r="L139" s="306"/>
      <c r="M139" s="306"/>
      <c r="N139" s="306"/>
      <c r="O139" s="306"/>
      <c r="P139" s="306"/>
      <c r="Q139" s="306"/>
      <c r="R139" s="177"/>
      <c r="S139" s="177"/>
      <c r="T139" s="178">
        <v>0</v>
      </c>
      <c r="U139" s="271">
        <v>0</v>
      </c>
    </row>
    <row r="140" spans="1:21" ht="9.75" customHeight="1" x14ac:dyDescent="0.25">
      <c r="A140" s="274"/>
      <c r="B140" s="180"/>
      <c r="C140" s="181"/>
      <c r="D140" s="182"/>
      <c r="E140" s="326"/>
      <c r="F140" s="171"/>
      <c r="G140" s="202"/>
      <c r="H140" s="203"/>
      <c r="I140" s="204"/>
      <c r="J140" s="314"/>
      <c r="K140" s="205"/>
      <c r="L140" s="205"/>
      <c r="M140" s="314"/>
      <c r="N140" s="205"/>
      <c r="O140" s="205"/>
      <c r="P140" s="205"/>
      <c r="Q140" s="205"/>
      <c r="R140" s="205"/>
      <c r="S140" s="205"/>
      <c r="T140" s="206"/>
      <c r="U140" s="282"/>
    </row>
    <row r="141" spans="1:21" ht="44.25" customHeight="1" thickBot="1" x14ac:dyDescent="0.3">
      <c r="A141" s="453" t="s">
        <v>377</v>
      </c>
      <c r="B141" s="454"/>
      <c r="C141" s="454"/>
      <c r="D141" s="197">
        <f t="shared" ref="D141:F142" si="58">SUM(D142)</f>
        <v>0</v>
      </c>
      <c r="E141" s="393">
        <f>F141-D141</f>
        <v>0</v>
      </c>
      <c r="F141" s="192">
        <f t="shared" si="58"/>
        <v>0</v>
      </c>
      <c r="G141" s="193">
        <f t="shared" ref="G141:U142" si="59">SUM(G142)</f>
        <v>0</v>
      </c>
      <c r="H141" s="193">
        <f t="shared" si="59"/>
        <v>0</v>
      </c>
      <c r="I141" s="192">
        <f t="shared" si="59"/>
        <v>0</v>
      </c>
      <c r="J141" s="194">
        <f t="shared" si="59"/>
        <v>0</v>
      </c>
      <c r="K141" s="194">
        <f t="shared" si="59"/>
        <v>0</v>
      </c>
      <c r="L141" s="194">
        <f t="shared" si="59"/>
        <v>0</v>
      </c>
      <c r="M141" s="194">
        <f t="shared" si="59"/>
        <v>0</v>
      </c>
      <c r="N141" s="194">
        <f t="shared" si="59"/>
        <v>0</v>
      </c>
      <c r="O141" s="194">
        <f t="shared" si="59"/>
        <v>0</v>
      </c>
      <c r="P141" s="194">
        <f t="shared" si="59"/>
        <v>0</v>
      </c>
      <c r="Q141" s="194">
        <f t="shared" si="59"/>
        <v>0</v>
      </c>
      <c r="R141" s="194">
        <f t="shared" si="59"/>
        <v>0</v>
      </c>
      <c r="S141" s="194">
        <f t="shared" si="59"/>
        <v>0</v>
      </c>
      <c r="T141" s="193">
        <f t="shared" si="59"/>
        <v>0</v>
      </c>
      <c r="U141" s="277">
        <f t="shared" si="59"/>
        <v>0</v>
      </c>
    </row>
    <row r="142" spans="1:21" ht="18" customHeight="1" x14ac:dyDescent="0.25">
      <c r="A142" s="270"/>
      <c r="B142" s="174" t="s">
        <v>313</v>
      </c>
      <c r="C142" s="175" t="s">
        <v>314</v>
      </c>
      <c r="D142" s="176">
        <f t="shared" si="58"/>
        <v>0</v>
      </c>
      <c r="E142" s="384">
        <f>F142-D142</f>
        <v>0</v>
      </c>
      <c r="F142" s="166">
        <f t="shared" si="58"/>
        <v>0</v>
      </c>
      <c r="G142" s="167">
        <f t="shared" si="59"/>
        <v>0</v>
      </c>
      <c r="H142" s="167">
        <f t="shared" si="59"/>
        <v>0</v>
      </c>
      <c r="I142" s="166">
        <f t="shared" si="59"/>
        <v>0</v>
      </c>
      <c r="J142" s="167">
        <f t="shared" si="59"/>
        <v>0</v>
      </c>
      <c r="K142" s="167">
        <f t="shared" si="59"/>
        <v>0</v>
      </c>
      <c r="L142" s="167">
        <f t="shared" si="59"/>
        <v>0</v>
      </c>
      <c r="M142" s="167">
        <f t="shared" si="59"/>
        <v>0</v>
      </c>
      <c r="N142" s="167">
        <f t="shared" si="59"/>
        <v>0</v>
      </c>
      <c r="O142" s="167">
        <f t="shared" si="59"/>
        <v>0</v>
      </c>
      <c r="P142" s="167">
        <f t="shared" si="59"/>
        <v>0</v>
      </c>
      <c r="Q142" s="167">
        <f t="shared" si="59"/>
        <v>0</v>
      </c>
      <c r="R142" s="167">
        <f t="shared" si="59"/>
        <v>0</v>
      </c>
      <c r="S142" s="167">
        <f t="shared" si="59"/>
        <v>0</v>
      </c>
      <c r="T142" s="167">
        <f t="shared" si="59"/>
        <v>0</v>
      </c>
      <c r="U142" s="266">
        <f t="shared" si="59"/>
        <v>0</v>
      </c>
    </row>
    <row r="143" spans="1:21" ht="15.75" customHeight="1" x14ac:dyDescent="0.25">
      <c r="A143" s="267" t="s">
        <v>462</v>
      </c>
      <c r="B143" s="168" t="s">
        <v>325</v>
      </c>
      <c r="C143" s="169" t="s">
        <v>314</v>
      </c>
      <c r="D143" s="288">
        <v>0</v>
      </c>
      <c r="E143" s="385">
        <f>F143-D143</f>
        <v>0</v>
      </c>
      <c r="F143" s="171">
        <f>G143+H143+I143+R143+S143</f>
        <v>0</v>
      </c>
      <c r="G143" s="183"/>
      <c r="H143" s="184"/>
      <c r="I143" s="171">
        <f>SUM(J143:Q143)</f>
        <v>0</v>
      </c>
      <c r="J143" s="306"/>
      <c r="K143" s="306"/>
      <c r="L143" s="306"/>
      <c r="M143" s="306"/>
      <c r="N143" s="306"/>
      <c r="O143" s="306"/>
      <c r="P143" s="306"/>
      <c r="Q143" s="306"/>
      <c r="R143" s="177"/>
      <c r="S143" s="177"/>
      <c r="T143" s="178">
        <v>0</v>
      </c>
      <c r="U143" s="271">
        <v>0</v>
      </c>
    </row>
    <row r="144" spans="1:21" x14ac:dyDescent="0.25">
      <c r="A144" s="274"/>
      <c r="B144" s="180"/>
      <c r="C144" s="181"/>
      <c r="D144" s="182"/>
      <c r="E144" s="328"/>
      <c r="F144" s="171"/>
      <c r="G144" s="202"/>
      <c r="H144" s="203"/>
      <c r="I144" s="204"/>
      <c r="J144" s="314"/>
      <c r="K144" s="205"/>
      <c r="L144" s="205"/>
      <c r="M144" s="314"/>
      <c r="N144" s="205"/>
      <c r="O144" s="205"/>
      <c r="P144" s="205"/>
      <c r="Q144" s="205"/>
      <c r="R144" s="205"/>
      <c r="S144" s="205"/>
      <c r="T144" s="206"/>
      <c r="U144" s="282"/>
    </row>
    <row r="145" spans="1:21" ht="32.25" customHeight="1" thickBot="1" x14ac:dyDescent="0.3">
      <c r="A145" s="453" t="s">
        <v>378</v>
      </c>
      <c r="B145" s="454"/>
      <c r="C145" s="454"/>
      <c r="D145" s="197">
        <f>D146</f>
        <v>20000</v>
      </c>
      <c r="E145" s="393">
        <f>F145-D145</f>
        <v>-12800</v>
      </c>
      <c r="F145" s="192">
        <f>F146</f>
        <v>7200</v>
      </c>
      <c r="G145" s="193">
        <f t="shared" ref="G145:U145" si="60">G146</f>
        <v>0</v>
      </c>
      <c r="H145" s="193">
        <f t="shared" si="60"/>
        <v>7200</v>
      </c>
      <c r="I145" s="192">
        <f t="shared" si="60"/>
        <v>0</v>
      </c>
      <c r="J145" s="194">
        <f t="shared" si="60"/>
        <v>0</v>
      </c>
      <c r="K145" s="194">
        <f t="shared" si="60"/>
        <v>0</v>
      </c>
      <c r="L145" s="194">
        <f t="shared" si="60"/>
        <v>0</v>
      </c>
      <c r="M145" s="194">
        <f t="shared" si="60"/>
        <v>0</v>
      </c>
      <c r="N145" s="194">
        <f t="shared" si="60"/>
        <v>0</v>
      </c>
      <c r="O145" s="194">
        <f t="shared" si="60"/>
        <v>0</v>
      </c>
      <c r="P145" s="194">
        <f t="shared" si="60"/>
        <v>0</v>
      </c>
      <c r="Q145" s="194">
        <f t="shared" si="60"/>
        <v>0</v>
      </c>
      <c r="R145" s="194">
        <f t="shared" si="60"/>
        <v>0</v>
      </c>
      <c r="S145" s="194">
        <f t="shared" si="60"/>
        <v>0</v>
      </c>
      <c r="T145" s="193">
        <f t="shared" si="60"/>
        <v>7000</v>
      </c>
      <c r="U145" s="277">
        <f t="shared" si="60"/>
        <v>7000</v>
      </c>
    </row>
    <row r="146" spans="1:21" ht="18" customHeight="1" x14ac:dyDescent="0.25">
      <c r="A146" s="270"/>
      <c r="B146" s="174" t="s">
        <v>269</v>
      </c>
      <c r="C146" s="287" t="s">
        <v>270</v>
      </c>
      <c r="D146" s="176">
        <f>SUM(D147)</f>
        <v>20000</v>
      </c>
      <c r="E146" s="384">
        <f>F146-D146</f>
        <v>-12800</v>
      </c>
      <c r="F146" s="166">
        <f t="shared" ref="F146:U146" si="61">SUM(F147)</f>
        <v>7200</v>
      </c>
      <c r="G146" s="167">
        <f t="shared" si="61"/>
        <v>0</v>
      </c>
      <c r="H146" s="167">
        <f t="shared" si="61"/>
        <v>7200</v>
      </c>
      <c r="I146" s="166">
        <f t="shared" si="61"/>
        <v>0</v>
      </c>
      <c r="J146" s="167">
        <f t="shared" si="61"/>
        <v>0</v>
      </c>
      <c r="K146" s="167">
        <f t="shared" si="61"/>
        <v>0</v>
      </c>
      <c r="L146" s="167">
        <f t="shared" si="61"/>
        <v>0</v>
      </c>
      <c r="M146" s="167">
        <f t="shared" si="61"/>
        <v>0</v>
      </c>
      <c r="N146" s="167">
        <f t="shared" si="61"/>
        <v>0</v>
      </c>
      <c r="O146" s="167">
        <f t="shared" si="61"/>
        <v>0</v>
      </c>
      <c r="P146" s="167">
        <f t="shared" si="61"/>
        <v>0</v>
      </c>
      <c r="Q146" s="167">
        <f t="shared" si="61"/>
        <v>0</v>
      </c>
      <c r="R146" s="167">
        <f t="shared" si="61"/>
        <v>0</v>
      </c>
      <c r="S146" s="167">
        <f t="shared" si="61"/>
        <v>0</v>
      </c>
      <c r="T146" s="167">
        <f t="shared" si="61"/>
        <v>7000</v>
      </c>
      <c r="U146" s="266">
        <f t="shared" si="61"/>
        <v>7000</v>
      </c>
    </row>
    <row r="147" spans="1:21" x14ac:dyDescent="0.25">
      <c r="A147" s="267" t="s">
        <v>125</v>
      </c>
      <c r="B147" s="168" t="s">
        <v>274</v>
      </c>
      <c r="C147" s="169" t="s">
        <v>275</v>
      </c>
      <c r="D147" s="288">
        <v>20000</v>
      </c>
      <c r="E147" s="385">
        <f>F147-D147</f>
        <v>-12800</v>
      </c>
      <c r="F147" s="171">
        <f>G147+H147+I147+R147+S147</f>
        <v>7200</v>
      </c>
      <c r="G147" s="183"/>
      <c r="H147" s="172">
        <v>7200</v>
      </c>
      <c r="I147" s="171">
        <f>SUM(J147:Q147)</f>
        <v>0</v>
      </c>
      <c r="J147" s="306"/>
      <c r="K147" s="306"/>
      <c r="L147" s="306"/>
      <c r="M147" s="306"/>
      <c r="N147" s="306"/>
      <c r="O147" s="306"/>
      <c r="P147" s="306"/>
      <c r="Q147" s="306"/>
      <c r="R147" s="177"/>
      <c r="S147" s="177"/>
      <c r="T147" s="178">
        <v>7000</v>
      </c>
      <c r="U147" s="271">
        <v>7000</v>
      </c>
    </row>
    <row r="148" spans="1:21" ht="15.75" thickBot="1" x14ac:dyDescent="0.3">
      <c r="A148" s="283"/>
      <c r="B148" s="207"/>
      <c r="C148" s="289"/>
      <c r="D148" s="290"/>
      <c r="E148" s="327"/>
      <c r="F148" s="208"/>
      <c r="G148" s="209"/>
      <c r="H148" s="210"/>
      <c r="I148" s="211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0"/>
      <c r="U148" s="284"/>
    </row>
    <row r="149" spans="1:21" ht="16.5" thickTop="1" thickBot="1" x14ac:dyDescent="0.3">
      <c r="A149" s="285" t="s">
        <v>379</v>
      </c>
      <c r="B149" s="216"/>
      <c r="C149" s="217"/>
      <c r="D149" s="213">
        <f>D82+D28</f>
        <v>2961000</v>
      </c>
      <c r="E149" s="213">
        <f>F149-D149</f>
        <v>376841</v>
      </c>
      <c r="F149" s="214">
        <f t="shared" ref="F149:U149" si="62">F82+F28</f>
        <v>3337841</v>
      </c>
      <c r="G149" s="213">
        <f t="shared" si="62"/>
        <v>32400</v>
      </c>
      <c r="H149" s="213">
        <f t="shared" si="62"/>
        <v>2382050</v>
      </c>
      <c r="I149" s="214">
        <f t="shared" si="62"/>
        <v>513661</v>
      </c>
      <c r="J149" s="315">
        <f t="shared" si="62"/>
        <v>269485</v>
      </c>
      <c r="K149" s="315">
        <f t="shared" si="62"/>
        <v>396</v>
      </c>
      <c r="L149" s="315">
        <f t="shared" si="62"/>
        <v>83738</v>
      </c>
      <c r="M149" s="315">
        <f t="shared" si="62"/>
        <v>154892</v>
      </c>
      <c r="N149" s="315">
        <f t="shared" si="62"/>
        <v>0</v>
      </c>
      <c r="O149" s="315">
        <f t="shared" si="62"/>
        <v>0</v>
      </c>
      <c r="P149" s="315">
        <f t="shared" si="62"/>
        <v>5150</v>
      </c>
      <c r="Q149" s="315">
        <f t="shared" si="62"/>
        <v>0</v>
      </c>
      <c r="R149" s="213">
        <f t="shared" si="62"/>
        <v>64300</v>
      </c>
      <c r="S149" s="213">
        <f t="shared" si="62"/>
        <v>345430</v>
      </c>
      <c r="T149" s="213">
        <f t="shared" si="62"/>
        <v>2733000</v>
      </c>
      <c r="U149" s="286">
        <f t="shared" si="62"/>
        <v>2136000</v>
      </c>
    </row>
    <row r="150" spans="1:21" ht="15.75" thickTop="1" x14ac:dyDescent="0.25"/>
    <row r="151" spans="1:21" x14ac:dyDescent="0.25">
      <c r="A151" s="421" t="s">
        <v>464</v>
      </c>
      <c r="Q151" s="409" t="s">
        <v>457</v>
      </c>
      <c r="R151" s="409"/>
      <c r="S151" s="409"/>
    </row>
    <row r="153" spans="1:21" x14ac:dyDescent="0.25">
      <c r="C153" s="56"/>
    </row>
  </sheetData>
  <mergeCells count="38">
    <mergeCell ref="A71:C71"/>
    <mergeCell ref="A12:C12"/>
    <mergeCell ref="A28:C28"/>
    <mergeCell ref="A29:C29"/>
    <mergeCell ref="T7:T8"/>
    <mergeCell ref="A13:C13"/>
    <mergeCell ref="R7:R8"/>
    <mergeCell ref="S7:S8"/>
    <mergeCell ref="P7:P8"/>
    <mergeCell ref="Q7:Q8"/>
    <mergeCell ref="I7:I8"/>
    <mergeCell ref="J7:J8"/>
    <mergeCell ref="K7:K8"/>
    <mergeCell ref="L7:L8"/>
    <mergeCell ref="H7:H8"/>
    <mergeCell ref="U7:U8"/>
    <mergeCell ref="M7:M8"/>
    <mergeCell ref="R1:T1"/>
    <mergeCell ref="A2:T2"/>
    <mergeCell ref="A3:E3"/>
    <mergeCell ref="A7:A8"/>
    <mergeCell ref="B7:B8"/>
    <mergeCell ref="C7:C8"/>
    <mergeCell ref="D7:D8"/>
    <mergeCell ref="E7:E8"/>
    <mergeCell ref="F7:F8"/>
    <mergeCell ref="G7:G8"/>
    <mergeCell ref="A4:E4"/>
    <mergeCell ref="A5:E5"/>
    <mergeCell ref="N7:N8"/>
    <mergeCell ref="O7:O8"/>
    <mergeCell ref="A145:C145"/>
    <mergeCell ref="A141:C141"/>
    <mergeCell ref="A82:C82"/>
    <mergeCell ref="A110:C110"/>
    <mergeCell ref="A114:C114"/>
    <mergeCell ref="A118:C118"/>
    <mergeCell ref="A124:C124"/>
  </mergeCells>
  <conditionalFormatting sqref="I1:P7 L13:Q13 I23:Q27 J7:Q7 I9:Q11">
    <cfRule type="cellIs" dxfId="0" priority="1" operator="equal">
      <formula>0</formula>
    </cfRule>
  </conditionalFormatting>
  <pageMargins left="0.25" right="0.25" top="0.75" bottom="0.75" header="0.3" footer="0.3"/>
  <pageSetup paperSize="9" scale="3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9"/>
  <sheetViews>
    <sheetView topLeftCell="A13" workbookViewId="0">
      <selection activeCell="D41" sqref="D41"/>
    </sheetView>
  </sheetViews>
  <sheetFormatPr defaultRowHeight="15" x14ac:dyDescent="0.25"/>
  <cols>
    <col min="1" max="1" width="35.5703125" customWidth="1"/>
    <col min="2" max="2" width="65" customWidth="1"/>
  </cols>
  <sheetData>
    <row r="1" spans="1:2" ht="18" x14ac:dyDescent="0.25">
      <c r="A1" s="403" t="s">
        <v>438</v>
      </c>
      <c r="B1" s="404"/>
    </row>
    <row r="2" spans="1:2" x14ac:dyDescent="0.25">
      <c r="A2" s="405"/>
      <c r="B2" s="404"/>
    </row>
    <row r="3" spans="1:2" x14ac:dyDescent="0.25">
      <c r="A3" s="405"/>
      <c r="B3" s="404"/>
    </row>
    <row r="4" spans="1:2" x14ac:dyDescent="0.25">
      <c r="A4" s="406" t="s">
        <v>439</v>
      </c>
      <c r="B4" s="404" t="s">
        <v>440</v>
      </c>
    </row>
    <row r="5" spans="1:2" x14ac:dyDescent="0.25">
      <c r="A5" s="406"/>
      <c r="B5" s="404"/>
    </row>
    <row r="6" spans="1:2" x14ac:dyDescent="0.25">
      <c r="A6" s="406" t="s">
        <v>441</v>
      </c>
      <c r="B6" s="404" t="s">
        <v>442</v>
      </c>
    </row>
    <row r="7" spans="1:2" x14ac:dyDescent="0.25">
      <c r="A7" s="407"/>
      <c r="B7" s="404"/>
    </row>
    <row r="8" spans="1:2" ht="16.5" thickBot="1" x14ac:dyDescent="0.3">
      <c r="A8" s="408"/>
      <c r="B8" s="404"/>
    </row>
    <row r="9" spans="1:2" x14ac:dyDescent="0.25">
      <c r="A9" s="499" t="s">
        <v>443</v>
      </c>
      <c r="B9" s="501" t="s">
        <v>444</v>
      </c>
    </row>
    <row r="10" spans="1:2" x14ac:dyDescent="0.25">
      <c r="A10" s="500"/>
      <c r="B10" s="502"/>
    </row>
    <row r="11" spans="1:2" x14ac:dyDescent="0.25">
      <c r="A11" s="503" t="s">
        <v>445</v>
      </c>
      <c r="B11" s="505" t="s">
        <v>446</v>
      </c>
    </row>
    <row r="12" spans="1:2" x14ac:dyDescent="0.25">
      <c r="A12" s="504"/>
      <c r="B12" s="506"/>
    </row>
    <row r="13" spans="1:2" x14ac:dyDescent="0.25">
      <c r="A13" s="504"/>
      <c r="B13" s="506"/>
    </row>
    <row r="14" spans="1:2" x14ac:dyDescent="0.25">
      <c r="A14" s="504"/>
      <c r="B14" s="506"/>
    </row>
    <row r="15" spans="1:2" x14ac:dyDescent="0.25">
      <c r="A15" s="504"/>
      <c r="B15" s="506"/>
    </row>
    <row r="16" spans="1:2" x14ac:dyDescent="0.25">
      <c r="A16" s="504"/>
      <c r="B16" s="506"/>
    </row>
    <row r="17" spans="1:2" ht="13.5" customHeight="1" x14ac:dyDescent="0.25">
      <c r="A17" s="500"/>
      <c r="B17" s="507"/>
    </row>
    <row r="18" spans="1:2" ht="36.75" customHeight="1" x14ac:dyDescent="0.25">
      <c r="A18" s="503" t="s">
        <v>447</v>
      </c>
      <c r="B18" s="505" t="s">
        <v>448</v>
      </c>
    </row>
    <row r="19" spans="1:2" ht="26.25" customHeight="1" x14ac:dyDescent="0.25">
      <c r="A19" s="504"/>
      <c r="B19" s="506"/>
    </row>
    <row r="20" spans="1:2" ht="51.75" customHeight="1" x14ac:dyDescent="0.25">
      <c r="A20" s="500"/>
      <c r="B20" s="507"/>
    </row>
    <row r="21" spans="1:2" x14ac:dyDescent="0.25">
      <c r="A21" s="503" t="s">
        <v>449</v>
      </c>
      <c r="B21" s="505" t="s">
        <v>450</v>
      </c>
    </row>
    <row r="22" spans="1:2" x14ac:dyDescent="0.25">
      <c r="A22" s="504"/>
      <c r="B22" s="506"/>
    </row>
    <row r="23" spans="1:2" x14ac:dyDescent="0.25">
      <c r="A23" s="504"/>
      <c r="B23" s="506"/>
    </row>
    <row r="24" spans="1:2" ht="45.75" customHeight="1" x14ac:dyDescent="0.25">
      <c r="A24" s="500"/>
      <c r="B24" s="507"/>
    </row>
    <row r="25" spans="1:2" ht="20.25" customHeight="1" x14ac:dyDescent="0.25">
      <c r="A25" s="503" t="s">
        <v>451</v>
      </c>
      <c r="B25" s="505" t="s">
        <v>452</v>
      </c>
    </row>
    <row r="26" spans="1:2" ht="24.75" customHeight="1" x14ac:dyDescent="0.25">
      <c r="A26" s="504"/>
      <c r="B26" s="506"/>
    </row>
    <row r="27" spans="1:2" ht="21" customHeight="1" x14ac:dyDescent="0.25">
      <c r="A27" s="500"/>
      <c r="B27" s="507"/>
    </row>
    <row r="28" spans="1:2" x14ac:dyDescent="0.25">
      <c r="A28" s="503" t="s">
        <v>453</v>
      </c>
      <c r="B28" s="510" t="s">
        <v>454</v>
      </c>
    </row>
    <row r="29" spans="1:2" x14ac:dyDescent="0.25">
      <c r="A29" s="504"/>
      <c r="B29" s="511"/>
    </row>
    <row r="30" spans="1:2" x14ac:dyDescent="0.25">
      <c r="A30" s="504"/>
      <c r="B30" s="511"/>
    </row>
    <row r="31" spans="1:2" x14ac:dyDescent="0.25">
      <c r="A31" s="504"/>
      <c r="B31" s="511"/>
    </row>
    <row r="32" spans="1:2" x14ac:dyDescent="0.25">
      <c r="A32" s="504"/>
      <c r="B32" s="511"/>
    </row>
    <row r="33" spans="1:2" x14ac:dyDescent="0.25">
      <c r="A33" s="500"/>
      <c r="B33" s="512"/>
    </row>
    <row r="34" spans="1:2" x14ac:dyDescent="0.25">
      <c r="A34" s="503" t="s">
        <v>455</v>
      </c>
      <c r="B34" s="505" t="s">
        <v>456</v>
      </c>
    </row>
    <row r="35" spans="1:2" x14ac:dyDescent="0.25">
      <c r="A35" s="504"/>
      <c r="B35" s="506"/>
    </row>
    <row r="36" spans="1:2" x14ac:dyDescent="0.25">
      <c r="A36" s="504"/>
      <c r="B36" s="506"/>
    </row>
    <row r="37" spans="1:2" x14ac:dyDescent="0.25">
      <c r="A37" s="504"/>
      <c r="B37" s="506"/>
    </row>
    <row r="38" spans="1:2" x14ac:dyDescent="0.25">
      <c r="A38" s="504"/>
      <c r="B38" s="506"/>
    </row>
    <row r="39" spans="1:2" ht="16.5" customHeight="1" thickBot="1" x14ac:dyDescent="0.3">
      <c r="A39" s="508"/>
      <c r="B39" s="509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7" right="0.7" top="0.75" bottom="0.75" header="0.3" footer="0.3"/>
  <pageSetup paperSize="9" scale="86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OPĆI DIO</vt:lpstr>
      <vt:lpstr>PRIHODI</vt:lpstr>
      <vt:lpstr>RASHODI</vt:lpstr>
      <vt:lpstr>OBRAZLOŽENJE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Darkich45</dc:creator>
  <cp:lastModifiedBy>Dijana_W7</cp:lastModifiedBy>
  <cp:lastPrinted>2020-12-21T14:53:05Z</cp:lastPrinted>
  <dcterms:created xsi:type="dcterms:W3CDTF">2020-02-29T21:52:09Z</dcterms:created>
  <dcterms:modified xsi:type="dcterms:W3CDTF">2020-12-18T12:07:19Z</dcterms:modified>
</cp:coreProperties>
</file>